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nish/Desktop/01.Work/05_Regulatory Engagement/Regulatory.Docs.in.Transit/Rajasthan/DISCOMS/Website Database/FY_2023-24/"/>
    </mc:Choice>
  </mc:AlternateContent>
  <xr:revisionPtr revIDLastSave="0" documentId="8_{72AFAC52-63A8-D346-9E3B-B5A25736D605}" xr6:coauthVersionLast="47" xr6:coauthVersionMax="47" xr10:uidLastSave="{00000000-0000-0000-0000-000000000000}"/>
  <bookViews>
    <workbookView xWindow="1080" yWindow="1260" windowWidth="27640" windowHeight="16740" xr2:uid="{CB086101-01E1-ED4C-ABC1-A0A2D99F2225}"/>
  </bookViews>
  <sheets>
    <sheet name="F 2.1 v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_______________SCH6" localSheetId="0">'[4]04REL'!#REF!</definedName>
    <definedName name="__________________SCH6">'[4]04REL'!#REF!</definedName>
    <definedName name="_________________SCH6" localSheetId="0">'[4]04REL'!#REF!</definedName>
    <definedName name="_________________SCH6">'[4]04REL'!#REF!</definedName>
    <definedName name="________________SCH6" localSheetId="0">'[4]04REL'!#REF!</definedName>
    <definedName name="________________SCH6">'[4]04REL'!#REF!</definedName>
    <definedName name="_______________SCH6" localSheetId="0">'[4]04REL'!#REF!</definedName>
    <definedName name="_______________SCH6">'[4]04REL'!#REF!</definedName>
    <definedName name="______________SCH6" localSheetId="0">'[4]04REL'!#REF!</definedName>
    <definedName name="______________SCH6">'[4]04REL'!#REF!</definedName>
    <definedName name="_____________SCH6" localSheetId="0">'[4]04REL'!#REF!</definedName>
    <definedName name="_____________SCH6">'[4]04REL'!#REF!</definedName>
    <definedName name="____________SCH6" localSheetId="0">'[4]04REL'!#REF!</definedName>
    <definedName name="____________SCH6">'[4]04REL'!#REF!</definedName>
    <definedName name="___________SCH6" localSheetId="0">'[4]04REL'!#REF!</definedName>
    <definedName name="___________SCH6">'[4]04REL'!#REF!</definedName>
    <definedName name="__________SCH6" localSheetId="0">'[4]04REL'!#REF!</definedName>
    <definedName name="__________SCH6">'[4]04REL'!#REF!</definedName>
    <definedName name="_________SCH6" localSheetId="0">'[4]04REL'!#REF!</definedName>
    <definedName name="_________SCH6">'[4]04REL'!#REF!</definedName>
    <definedName name="________SCH6" localSheetId="0">'[4]04REL'!#REF!</definedName>
    <definedName name="________SCH6">'[4]04REL'!#REF!</definedName>
    <definedName name="_______SCH6" localSheetId="0">'[4]04REL'!#REF!</definedName>
    <definedName name="_______SCH6">'[4]04REL'!#REF!</definedName>
    <definedName name="______SCH6" localSheetId="0">'[4]04REL'!#REF!</definedName>
    <definedName name="______SCH6">'[4]04REL'!#REF!</definedName>
    <definedName name="____SCH6" localSheetId="0">'[4]04REL'!#REF!</definedName>
    <definedName name="____SCH6">'[4]04REL'!#REF!</definedName>
    <definedName name="___ABC5">'[4]04REL'!#REF!</definedName>
    <definedName name="___SCH6" localSheetId="0">'[4]04REL'!#REF!</definedName>
    <definedName name="___SCH6">'[4]04REL'!#REF!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X" localSheetId="0" hidden="1">#REF!</definedName>
    <definedName name="__123Graph_X" hidden="1">#REF!</definedName>
    <definedName name="__cir1">[6]Ambala!$B$11:$K$401</definedName>
    <definedName name="__cir10">[6]Hisar!$B$11:$K$401</definedName>
    <definedName name="__cir11">[6]Sirsa!$B$11:$K$401</definedName>
    <definedName name="__cir12">[6]Jind!$B$11:$K$401</definedName>
    <definedName name="__cir13">[6]Bhiwani!$B$11:$K$401</definedName>
    <definedName name="__cir2">[6]Yamunanagar!$B$11:$K$401</definedName>
    <definedName name="__cir3">[6]Kurukshetra!$B$11:$K$401</definedName>
    <definedName name="__cir4">[6]Karnal!$B$11:$K$401</definedName>
    <definedName name="__cir5">[6]Sonepat!$B$11:$K$401</definedName>
    <definedName name="__cir6">[6]Rohtak!$B$11:$K$401</definedName>
    <definedName name="__cir7">[6]Faridabad!$B$11:$K$401</definedName>
    <definedName name="__cir8">[6]Gurgaon!$B$11:$K$401</definedName>
    <definedName name="__cir9">[6]Narnaul!$B$11:$K$401</definedName>
    <definedName name="__FOR1" localSheetId="0">#N/A</definedName>
    <definedName name="__FOR1">IF([7]Scenario!$B$9=1,__cir1,0)</definedName>
    <definedName name="__FOR10" localSheetId="0">#N/A</definedName>
    <definedName name="__FOR10">IF([7]Scenario!$K$9=1,__cir10,0)</definedName>
    <definedName name="__FOR11" localSheetId="0">#N/A</definedName>
    <definedName name="__FOR11">IF([7]Scenario!$L$9=1,__cir11,0)</definedName>
    <definedName name="__FOR12" localSheetId="0">#N/A</definedName>
    <definedName name="__FOR12">IF([7]Scenario!$M$9=1,__cir12,0)</definedName>
    <definedName name="__FOR13" localSheetId="0">#N/A</definedName>
    <definedName name="__FOR13">IF([7]Scenario!$N$9=1,__cir13,0)</definedName>
    <definedName name="__FOR2" localSheetId="0">#N/A</definedName>
    <definedName name="__FOR2">IF([7]Scenario!$C$9=1,__cir2,0)</definedName>
    <definedName name="__FOR3" localSheetId="0">#N/A</definedName>
    <definedName name="__FOR3">IF([7]Scenario!$D$9=1,__cir3,0)</definedName>
    <definedName name="__FOR4" localSheetId="0">#N/A</definedName>
    <definedName name="__FOR4">IF([7]Scenario!$E$9=1,__cir4,0)</definedName>
    <definedName name="__FOR5" localSheetId="0">#N/A</definedName>
    <definedName name="__FOR5">IF([7]Scenario!$F$9=1,__cir5,0)</definedName>
    <definedName name="__FOR6" localSheetId="0">#N/A</definedName>
    <definedName name="__FOR6">IF([7]Scenario!$G$9=1,__cir6,0)</definedName>
    <definedName name="__FOR7" localSheetId="0">#N/A</definedName>
    <definedName name="__FOR7">IF([7]Scenario!$H$9=1,__cir7,0)</definedName>
    <definedName name="__FOR8" localSheetId="0">#N/A</definedName>
    <definedName name="__FOR8">IF([7]Scenario!$I$9=1,__cir8,0)</definedName>
    <definedName name="__FOR9" localSheetId="0">#N/A</definedName>
    <definedName name="__FOR9">IF([7]Scenario!$J$9=1,__cir9,0)</definedName>
    <definedName name="__SCH6" localSheetId="0">'[8]04REL'!#REF!</definedName>
    <definedName name="__SCH6">'[4]04REL'!#REF!</definedName>
    <definedName name="_3.7" localSheetId="0">'[4]04REL'!#REF!</definedName>
    <definedName name="_3.7">'[4]04REL'!#REF!</definedName>
    <definedName name="_BSD1" localSheetId="0">#REF!</definedName>
    <definedName name="_BSD1">#REF!</definedName>
    <definedName name="_BSD2" localSheetId="0">#REF!</definedName>
    <definedName name="_BSD2">#REF!</definedName>
    <definedName name="_cir1">[9]Ambala!$B$11:$K$401</definedName>
    <definedName name="_cir10">[9]Hisar!$B$11:$K$401</definedName>
    <definedName name="_cir11">[9]Sirsa!$B$11:$K$401</definedName>
    <definedName name="_cir12">[9]Jind!$B$11:$K$401</definedName>
    <definedName name="_cir13">[9]Bhiwani!$B$11:$K$401</definedName>
    <definedName name="_cir2">[9]Yamunanagar!$B$11:$K$401</definedName>
    <definedName name="_cir3">[9]Kurukshetra!$B$11:$K$401</definedName>
    <definedName name="_cir4">[9]Karnal!$B$11:$K$401</definedName>
    <definedName name="_cir5">[9]Sonepat!$B$11:$K$401</definedName>
    <definedName name="_cir6">[9]Rohtak!$B$11:$K$401</definedName>
    <definedName name="_cir7">[9]Faridabad!$B$11:$K$401</definedName>
    <definedName name="_cir8">[9]Gurgaon!$B$11:$K$401</definedName>
    <definedName name="_cir9">[9]Narnaul!$B$11:$K$401</definedName>
    <definedName name="_Fill" localSheetId="0" hidden="1">#REF!</definedName>
    <definedName name="_Fill" hidden="1">#REF!</definedName>
    <definedName name="_FOR1" localSheetId="0">#N/A</definedName>
    <definedName name="_FOR1">IF([7]Scenario!$B$9=1,_cir1,0)</definedName>
    <definedName name="_FOR10" localSheetId="0">#N/A</definedName>
    <definedName name="_FOR10">IF([7]Scenario!$K$9=1,_cir10,0)</definedName>
    <definedName name="_FOR11" localSheetId="0">#N/A</definedName>
    <definedName name="_FOR11">IF([7]Scenario!$L$9=1,_cir11,0)</definedName>
    <definedName name="_FOR12" localSheetId="0">#N/A</definedName>
    <definedName name="_FOR12">IF([7]Scenario!$M$9=1,_cir12,0)</definedName>
    <definedName name="_FOR13" localSheetId="0">#N/A</definedName>
    <definedName name="_FOR13">IF([7]Scenario!$N$9=1,_cir13,0)</definedName>
    <definedName name="_FOR2" localSheetId="0">#N/A</definedName>
    <definedName name="_FOR2">IF([7]Scenario!$C$9=1,_cir2,0)</definedName>
    <definedName name="_FOR3" localSheetId="0">#N/A</definedName>
    <definedName name="_FOR3">IF([7]Scenario!$D$9=1,_cir3,0)</definedName>
    <definedName name="_FOR4" localSheetId="0">#N/A</definedName>
    <definedName name="_FOR4">IF([7]Scenario!$E$9=1,_cir4,0)</definedName>
    <definedName name="_FOR5" localSheetId="0">#N/A</definedName>
    <definedName name="_FOR5">IF([7]Scenario!$F$9=1,_cir5,0)</definedName>
    <definedName name="_FOR6" localSheetId="0">#N/A</definedName>
    <definedName name="_FOR6">IF([7]Scenario!$G$9=1,_cir6,0)</definedName>
    <definedName name="_FOR7" localSheetId="0">#N/A</definedName>
    <definedName name="_FOR7">IF([7]Scenario!$H$9=1,_cir7,0)</definedName>
    <definedName name="_FOR8" localSheetId="0">#N/A</definedName>
    <definedName name="_FOR8">IF([7]Scenario!$I$9=1,_cir8,0)</definedName>
    <definedName name="_FOR9" localSheetId="0">#N/A</definedName>
    <definedName name="_FOR9">IF([7]Scenario!$J$9=1,_cir9,0)</definedName>
    <definedName name="_IED1" localSheetId="0">#REF!</definedName>
    <definedName name="_IED1">#REF!</definedName>
    <definedName name="_IED2" localSheetId="0">#REF!</definedName>
    <definedName name="_IED2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CH15" localSheetId="0">#REF!</definedName>
    <definedName name="_SCH15">#REF!</definedName>
    <definedName name="_SCH2" localSheetId="0">#REF!</definedName>
    <definedName name="_SCH2">#REF!</definedName>
    <definedName name="_SCH25" localSheetId="0">#REF!</definedName>
    <definedName name="_SCH25">#REF!</definedName>
    <definedName name="_SCH4" localSheetId="0">#REF!</definedName>
    <definedName name="_SCH4">#REF!</definedName>
    <definedName name="_SCH6" localSheetId="0">'[8]04REL'!#REF!</definedName>
    <definedName name="_SCH6">'[8]04REL'!#REF!</definedName>
    <definedName name="_SCH9" localSheetId="0">#REF!</definedName>
    <definedName name="_SCH9">#REF!</definedName>
    <definedName name="_Sort" localSheetId="0" hidden="1">#REF!</definedName>
    <definedName name="_Sort" hidden="1">#REF!</definedName>
    <definedName name="_TTU6" localSheetId="0">#REF!</definedName>
    <definedName name="_TTU6">#REF!</definedName>
    <definedName name="A" localSheetId="0">#REF!</definedName>
    <definedName name="A">#REF!</definedName>
    <definedName name="aa" localSheetId="0">#REF!</definedName>
    <definedName name="aa">#REF!</definedName>
    <definedName name="ADL.63">[10]Addl.40!$A$38:$I$284</definedName>
    <definedName name="agri" localSheetId="0">#REF!</definedName>
    <definedName name="agri">#REF!</definedName>
    <definedName name="as" localSheetId="0">#REF!</definedName>
    <definedName name="as">#REF!</definedName>
    <definedName name="asd" localSheetId="0">#REF!</definedName>
    <definedName name="asd">#REF!</definedName>
    <definedName name="assmp_N" localSheetId="0">#REF!</definedName>
    <definedName name="assmp_N">#REF!</definedName>
    <definedName name="assmp_S" localSheetId="0">#REF!</definedName>
    <definedName name="assmp_S">#REF!</definedName>
    <definedName name="assmp_W" localSheetId="0">#REF!</definedName>
    <definedName name="assmp_W">#REF!</definedName>
    <definedName name="assmpn_E" localSheetId="0">#REF!</definedName>
    <definedName name="assmpn_E">#REF!</definedName>
    <definedName name="asst_cost" localSheetId="0">#REF!</definedName>
    <definedName name="asst_cost">#REF!</definedName>
    <definedName name="aws" localSheetId="0">#REF!</definedName>
    <definedName name="aws">#REF!</definedName>
    <definedName name="B" localSheetId="0">#REF!</definedName>
    <definedName name="B">#REF!</definedName>
    <definedName name="bi" localSheetId="0">#REF!</definedName>
    <definedName name="bi">#REF!</definedName>
    <definedName name="ChangeinAccruedInterest" localSheetId="0">'[11]Cash Flow'!#REF!</definedName>
    <definedName name="ChangeinAccruedInterest">'[11]Cash Flow'!#REF!</definedName>
    <definedName name="D">#N/A</definedName>
    <definedName name="D1B" localSheetId="0">#REF!</definedName>
    <definedName name="D1B">#REF!</definedName>
    <definedName name="D1S" localSheetId="0">#REF!</definedName>
    <definedName name="D1S">#REF!</definedName>
    <definedName name="D2B" localSheetId="0">#REF!</definedName>
    <definedName name="D2B">#REF!</definedName>
    <definedName name="D2S" localSheetId="0">#REF!</definedName>
    <definedName name="D2S">#REF!</definedName>
    <definedName name="D3B" localSheetId="0">#REF!</definedName>
    <definedName name="D3B">#REF!</definedName>
    <definedName name="D3S" localSheetId="0">#REF!</definedName>
    <definedName name="D3S">#REF!</definedName>
    <definedName name="_xlnm.Database" localSheetId="0">#REF!</definedName>
    <definedName name="_xlnm.Database">#REF!</definedName>
    <definedName name="dbn_assts">[12]Sheet1!$A$1508:$Q$1541</definedName>
    <definedName name="DIB" localSheetId="0">#REF!</definedName>
    <definedName name="DIB">#REF!</definedName>
    <definedName name="Discom1F1" localSheetId="0">#REF!</definedName>
    <definedName name="Discom1F1">#REF!</definedName>
    <definedName name="Discom1F2" localSheetId="0">#REF!</definedName>
    <definedName name="Discom1F2">#REF!</definedName>
    <definedName name="Discom1F3" localSheetId="0">#REF!</definedName>
    <definedName name="Discom1F3">#REF!</definedName>
    <definedName name="Discom1F4" localSheetId="0">#REF!</definedName>
    <definedName name="Discom1F4">#REF!</definedName>
    <definedName name="Discom1F6" localSheetId="0">#REF!</definedName>
    <definedName name="Discom1F6">#REF!</definedName>
    <definedName name="Discom2F1" localSheetId="0">#REF!</definedName>
    <definedName name="Discom2F1">#REF!</definedName>
    <definedName name="Discom2F2" localSheetId="0">#REF!</definedName>
    <definedName name="Discom2F2">#REF!</definedName>
    <definedName name="Discom2F3" localSheetId="0">#REF!</definedName>
    <definedName name="Discom2F3">#REF!</definedName>
    <definedName name="Discom2F4" localSheetId="0">#REF!</definedName>
    <definedName name="Discom2F4">#REF!</definedName>
    <definedName name="Discom2F6" localSheetId="0">#REF!</definedName>
    <definedName name="Discom2F6">#REF!</definedName>
    <definedName name="DISCOMHH" localSheetId="0">#REF!</definedName>
    <definedName name="DISCOMHH">#REF!</definedName>
    <definedName name="dom" localSheetId="0">#REF!</definedName>
    <definedName name="dom">#REF!</definedName>
    <definedName name="dpc">'[13]dpc cost'!$D$1</definedName>
    <definedName name="dy" localSheetId="0">#REF!,#REF!</definedName>
    <definedName name="dy">#REF!,#REF!</definedName>
    <definedName name="e" localSheetId="0">#REF!</definedName>
    <definedName name="e">#REF!</definedName>
    <definedName name="E_315MVA_Addl_Page1" localSheetId="0">#REF!</definedName>
    <definedName name="E_315MVA_Addl_Page1">#REF!</definedName>
    <definedName name="E_315MVA_Addl_Page2" localSheetId="0">#REF!</definedName>
    <definedName name="E_315MVA_Addl_Page2">#REF!</definedName>
    <definedName name="f" localSheetId="0">#REF!</definedName>
    <definedName name="f">#REF!</definedName>
    <definedName name="F3.7" localSheetId="0">[14]MONTHWISE!#REF!</definedName>
    <definedName name="F3.7">[14]MONTHWISE!#REF!</definedName>
    <definedName name="FOR10a" localSheetId="0">#N/A</definedName>
    <definedName name="FOR10a">IF([7]Scenario!$K$9=0,__cir10,0)</definedName>
    <definedName name="FOR11a" localSheetId="0">#N/A</definedName>
    <definedName name="FOR11a">IF([7]Scenario!$L$9=0,__cir11,0)</definedName>
    <definedName name="FOR12a" localSheetId="0">#N/A</definedName>
    <definedName name="FOR12a">IF([7]Scenario!$M$9=0,__cir12,0)</definedName>
    <definedName name="FOR13a" localSheetId="0">#N/A</definedName>
    <definedName name="FOR13a">IF([7]Scenario!$N$9=0,__cir13,0)</definedName>
    <definedName name="FOR1a" localSheetId="0">#N/A</definedName>
    <definedName name="FOR1a">IF([7]Scenario!$B$9=0, __cir1,0)</definedName>
    <definedName name="FOR2a" localSheetId="0">#N/A</definedName>
    <definedName name="FOR2a">IF([7]Scenario!$C$9=0,__cir2,0)</definedName>
    <definedName name="FOR3a" localSheetId="0">#N/A</definedName>
    <definedName name="FOR3a">IF([7]Scenario!$D$9=0,__cir3,0)</definedName>
    <definedName name="FOR4a" localSheetId="0">#N/A</definedName>
    <definedName name="FOR4a">IF([7]Scenario!$E$9=0,__cir4,0)</definedName>
    <definedName name="FOR5a" localSheetId="0">#N/A</definedName>
    <definedName name="FOR5a">IF([7]Scenario!$F$9=0,__cir5,0)</definedName>
    <definedName name="FOR6a" localSheetId="0">#N/A</definedName>
    <definedName name="FOR6a">IF([7]Scenario!$G$9=0,__cir6,0)</definedName>
    <definedName name="FOR7a" localSheetId="0">#N/A</definedName>
    <definedName name="FOR7a">IF([7]Scenario!$H$9=0,__cir7,0)</definedName>
    <definedName name="FOR8a" localSheetId="0">#N/A</definedName>
    <definedName name="FOR8a">IF([7]Scenario!$I$9=0,__cir8,0)</definedName>
    <definedName name="FOR9a" localSheetId="0">#N/A</definedName>
    <definedName name="FOR9a">IF([7]Scenario!$J$9=0,__cir9,0)</definedName>
    <definedName name="form" localSheetId="0">'[4]04REL'!#REF!</definedName>
    <definedName name="form">'[4]04REL'!#REF!</definedName>
    <definedName name="form__" localSheetId="0">'[4]04REL'!#REF!</definedName>
    <definedName name="form__">'[4]04REL'!#REF!</definedName>
    <definedName name="form3">'[4]04REL'!#REF!</definedName>
    <definedName name="form3.7">'[4]04REL'!#REF!</definedName>
    <definedName name="Fuel_Exp_CY" localSheetId="0">#REF!</definedName>
    <definedName name="Fuel_Exp_CY">#REF!</definedName>
    <definedName name="Fuel_Exp_EY" localSheetId="0">#REF!</definedName>
    <definedName name="Fuel_Exp_EY">#REF!</definedName>
    <definedName name="Fuel_Exp_PY" localSheetId="0">#REF!</definedName>
    <definedName name="Fuel_Exp_PY">#REF!</definedName>
    <definedName name="fy" localSheetId="0">#REF!,#REF!</definedName>
    <definedName name="fy">#REF!,#REF!</definedName>
    <definedName name="ICG" localSheetId="0">#REF!</definedName>
    <definedName name="ICG">#REF!</definedName>
    <definedName name="icg_tarif_E" localSheetId="0">#REF!</definedName>
    <definedName name="icg_tarif_E">#REF!</definedName>
    <definedName name="icg_tarif_N" localSheetId="0">#REF!</definedName>
    <definedName name="icg_tarif_N">#REF!</definedName>
    <definedName name="icg_tarif_S" localSheetId="0">#REF!</definedName>
    <definedName name="icg_tarif_S">#REF!</definedName>
    <definedName name="icg_tarif_W" localSheetId="0">#REF!</definedName>
    <definedName name="icg_tarif_W">#REF!</definedName>
    <definedName name="Insurance" localSheetId="0">#REF!,#REF!</definedName>
    <definedName name="Insurance">#REF!,#REF!</definedName>
    <definedName name="interest" localSheetId="0">#REF!</definedName>
    <definedName name="interest">#REF!</definedName>
    <definedName name="interest_v" localSheetId="0">#REF!,#REF!</definedName>
    <definedName name="interest_v">#REF!,#REF!</definedName>
    <definedName name="Intt_Charge_cY" localSheetId="0">#REF!,#REF!</definedName>
    <definedName name="Intt_Charge_cY">#REF!,#REF!</definedName>
    <definedName name="Intt_Charge_cy_1">'[15]A 3.7'!$H$35,'[15]A 3.7'!$H$44</definedName>
    <definedName name="Intt_Charge_eY" localSheetId="0">#REF!,#REF!</definedName>
    <definedName name="Intt_Charge_eY">#REF!,#REF!</definedName>
    <definedName name="Intt_Charge_ey_1">'[15]A 3.7'!$I$35,'[15]A 3.7'!$I$44</definedName>
    <definedName name="Intt_Charge_PY" localSheetId="0">#REF!,#REF!</definedName>
    <definedName name="Intt_Charge_PY">#REF!,#REF!</definedName>
    <definedName name="Intt_Charge_py_1">'[15]A 3.7'!$G$35,'[15]A 3.7'!$G$44</definedName>
    <definedName name="INV_E" localSheetId="0">#REF!</definedName>
    <definedName name="INV_E">#REF!</definedName>
    <definedName name="INV_N" localSheetId="0">#REF!</definedName>
    <definedName name="INV_N">#REF!</definedName>
    <definedName name="INV_S" localSheetId="0">#REF!</definedName>
    <definedName name="INV_S">#REF!</definedName>
    <definedName name="INV_W" localSheetId="0">#REF!</definedName>
    <definedName name="INV_W">#REF!</definedName>
    <definedName name="INVPLAN" localSheetId="0">#REF!</definedName>
    <definedName name="INVPLAN">#REF!</definedName>
    <definedName name="Iteration_switch" localSheetId="0">'[16]Input Data'!#REF!</definedName>
    <definedName name="Iteration_switch">'[16]Input Data'!#REF!</definedName>
    <definedName name="jherc" localSheetId="0">#REF!</definedName>
    <definedName name="jherc">#REF!</definedName>
    <definedName name="jhkhk" localSheetId="0">#REF!</definedName>
    <definedName name="jhkhk">#REF!</definedName>
    <definedName name="K2000_">#N/A</definedName>
    <definedName name="loan" localSheetId="0">#REF!</definedName>
    <definedName name="loan">#REF!</definedName>
    <definedName name="ltind" localSheetId="0">#REF!</definedName>
    <definedName name="ltind">#REF!</definedName>
    <definedName name="LTLReceipt" localSheetId="0">'[17]Loan Position'!$B$176:$G$176</definedName>
    <definedName name="LTLReceipt">'[18]Loan Position'!$B$176:$G$176</definedName>
    <definedName name="LTLRepayment" localSheetId="0">'[17]Loan Position'!$B$184:$G$184</definedName>
    <definedName name="LTLRepayment">'[18]Loan Position'!$B$184:$G$184</definedName>
    <definedName name="new_discom" localSheetId="0">#REF!</definedName>
    <definedName name="new_discom">#REF!</definedName>
    <definedName name="NonDom" localSheetId="0">#REF!</definedName>
    <definedName name="NonDom">#REF!</definedName>
    <definedName name="PERF" localSheetId="0">#REF!</definedName>
    <definedName name="PERF">#REF!</definedName>
    <definedName name="perf_E" localSheetId="0">#REF!</definedName>
    <definedName name="perf_E">#REF!</definedName>
    <definedName name="perf_N" localSheetId="0">#REF!</definedName>
    <definedName name="perf_N">#REF!</definedName>
    <definedName name="perf_S" localSheetId="0">#REF!</definedName>
    <definedName name="perf_S">#REF!</definedName>
    <definedName name="perf_W" localSheetId="0">#REF!</definedName>
    <definedName name="perf_W">#REF!</definedName>
    <definedName name="phycont15">0.15</definedName>
    <definedName name="Pop_Ratio" localSheetId="0">#REF!</definedName>
    <definedName name="Pop_Ratio">#REF!</definedName>
    <definedName name="_xlnm.Print_Area" localSheetId="0">'F 2.1 v2'!$A$1:$Y$98</definedName>
    <definedName name="_xlnm.Print_Area">[14]MONTHWISE!#REF!</definedName>
    <definedName name="PRINT_AREA_MI" localSheetId="0">[14]MONTHWISE!#REF!</definedName>
    <definedName name="PRINT_AREA_MI">[14]MONTHWISE!#REF!</definedName>
    <definedName name="_xlnm.Print_Titles" localSheetId="0">'F 2.1 v2'!$A:$B</definedName>
    <definedName name="q">'[19]A 3.7'!$I$35,'[19]A 3.7'!$I$44</definedName>
    <definedName name="q2w3" localSheetId="0">#REF!</definedName>
    <definedName name="q2w3">#REF!</definedName>
    <definedName name="qwe" localSheetId="0">#REF!</definedName>
    <definedName name="qwe">#REF!</definedName>
    <definedName name="revised" localSheetId="0">'[4]04REL'!#REF!</definedName>
    <definedName name="revised">'[4]04REL'!#REF!</definedName>
    <definedName name="same" localSheetId="0">#REF!</definedName>
    <definedName name="same">#REF!</definedName>
    <definedName name="sca" localSheetId="0">'[20]04REL'!#REF!</definedName>
    <definedName name="sca">'[21]04REL'!#REF!</definedName>
    <definedName name="SFLEKJGKWE" localSheetId="0">#REF!</definedName>
    <definedName name="SFLEKJGKWE">#REF!</definedName>
    <definedName name="shft1">[13]SUMMERY!$P$1</definedName>
    <definedName name="shftI">[22]SUMMERY!$P$1</definedName>
    <definedName name="SJJSJSJJS" localSheetId="0">#REF!</definedName>
    <definedName name="SJJSJSJJS">#REF!</definedName>
    <definedName name="sss" localSheetId="0">#REF!</definedName>
    <definedName name="sss">#REF!</definedName>
    <definedName name="STAT3" localSheetId="0">#REF!</definedName>
    <definedName name="STAT3">#REF!</definedName>
    <definedName name="STLReceipt" localSheetId="0">'[17]Loan Position'!$B$177:$G$177</definedName>
    <definedName name="STLReceipt">'[18]Loan Position'!$B$177:$G$177</definedName>
    <definedName name="STLRepayment" localSheetId="0">'[17]Loan Position'!$B$185:$G$185</definedName>
    <definedName name="STLRepayment">'[18]Loan Position'!$B$185:$G$185</definedName>
    <definedName name="TARIFF" localSheetId="0">#REF!</definedName>
    <definedName name="TARIFF">#REF!</definedName>
    <definedName name="taxrate">0</definedName>
    <definedName name="try" localSheetId="0">#REF!</definedName>
    <definedName name="try">#REF!</definedName>
    <definedName name="unshe" localSheetId="0">#REF!</definedName>
    <definedName name="unshe">#REF!</definedName>
    <definedName name="wree" localSheetId="0">#REF!</definedName>
    <definedName name="wree">#REF!</definedName>
    <definedName name="wrn.Dispatch._.Workbook." localSheetId="0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sa" localSheetId="0">#REF!</definedName>
    <definedName name="wsa">#REF!</definedName>
    <definedName name="X1_" localSheetId="0">#REF!</definedName>
    <definedName name="X1_">#REF!</definedName>
    <definedName name="xxx" localSheetId="0">#REF!</definedName>
    <definedName name="xxx">#REF!</definedName>
    <definedName name="YEAR" localSheetId="0">#REF!</definedName>
    <definedName name="YEAR">#REF!</definedName>
    <definedName name="Year1" localSheetId="0">#REF!</definedName>
    <definedName name="Year1">#REF!</definedName>
    <definedName name="year2" localSheetId="0">#REF!</definedName>
    <definedName name="year2">#REF!</definedName>
    <definedName name="years" localSheetId="0">#REF!</definedName>
    <definedName name="years">#REF!</definedName>
    <definedName name="zzz" localSheetId="0">#REF!</definedName>
    <definedName name="zzz">#REF!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1" i="1" l="1"/>
  <c r="C89" i="1"/>
  <c r="C88" i="1"/>
  <c r="C87" i="1"/>
  <c r="C86" i="1"/>
  <c r="F84" i="1"/>
  <c r="E82" i="1"/>
  <c r="E81" i="1"/>
  <c r="E80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E79" i="1"/>
  <c r="E78" i="1"/>
  <c r="E77" i="1"/>
  <c r="E76" i="1"/>
  <c r="E75" i="1"/>
  <c r="E74" i="1"/>
  <c r="H73" i="1"/>
  <c r="E73" i="1"/>
  <c r="E72" i="1"/>
  <c r="E71" i="1"/>
  <c r="E70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E69" i="1"/>
  <c r="E68" i="1"/>
  <c r="E67" i="1"/>
  <c r="E63" i="1"/>
  <c r="H61" i="1"/>
  <c r="E61" i="1"/>
  <c r="E60" i="1"/>
  <c r="E59" i="1"/>
  <c r="E58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E57" i="1"/>
  <c r="E56" i="1"/>
  <c r="E55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E52" i="1"/>
  <c r="E51" i="1"/>
  <c r="E84" i="1" s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E48" i="1"/>
  <c r="E47" i="1"/>
  <c r="E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E45" i="1"/>
  <c r="E44" i="1"/>
  <c r="E43" i="1"/>
  <c r="E42" i="1"/>
  <c r="E41" i="1"/>
  <c r="E40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E24" i="1"/>
  <c r="E23" i="1"/>
  <c r="E22" i="1"/>
  <c r="E21" i="1"/>
  <c r="E20" i="1"/>
  <c r="E19" i="1"/>
  <c r="E18" i="1"/>
  <c r="E17" i="1"/>
  <c r="E16" i="1"/>
  <c r="E15" i="1"/>
  <c r="E14" i="1"/>
  <c r="S12" i="1"/>
  <c r="R12" i="1"/>
  <c r="Q12" i="1"/>
  <c r="P12" i="1"/>
  <c r="O12" i="1"/>
  <c r="N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tc={3F467834-F4F8-7944-8520-71EEB73F3D5D}</author>
    <author>tc={09379151-B814-1044-BE95-21A707EE9163}</author>
  </authors>
  <commentList>
    <comment ref="E51" authorId="0" shapeId="0" xr:uid="{3F467834-F4F8-7944-8520-71EEB73F3D5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 per Revenue 595810.64
</t>
      </text>
    </comment>
    <comment ref="L76" authorId="1" shapeId="0" xr:uid="{09379151-B814-1044-BE95-21A707EE916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Sum is not matching @Anisha Srichandani (IN) @Annu Khandelwal (IN) </t>
      </text>
    </comment>
  </commentList>
</comments>
</file>

<file path=xl/sharedStrings.xml><?xml version="1.0" encoding="utf-8"?>
<sst xmlns="http://schemas.openxmlformats.org/spreadsheetml/2006/main" count="177" uniqueCount="103">
  <si>
    <t>Form D 2.1</t>
  </si>
  <si>
    <t>Revenue from Sale of Power</t>
  </si>
  <si>
    <t>Name of Distribution Licensee</t>
  </si>
  <si>
    <t>Licensed Area of Supply</t>
  </si>
  <si>
    <t>Jodhpur Discom without DF</t>
  </si>
  <si>
    <t>Year  2023-24 (Upto March)</t>
  </si>
  <si>
    <t>S.No.</t>
  </si>
  <si>
    <t>Particulars</t>
  </si>
  <si>
    <t>Number of consumers #</t>
  </si>
  <si>
    <t>Number of consumers billed</t>
  </si>
  <si>
    <t xml:space="preserve">Connected Load of consumers </t>
  </si>
  <si>
    <t>Unit Sold (MU)</t>
  </si>
  <si>
    <t>% of total Unit sold</t>
  </si>
  <si>
    <t xml:space="preserve">Fixed charges </t>
  </si>
  <si>
    <t xml:space="preserve">Energy Charges </t>
  </si>
  <si>
    <t>Fuel surcharges</t>
  </si>
  <si>
    <t xml:space="preserve">Special Fuel Surcharges </t>
  </si>
  <si>
    <t>Total</t>
  </si>
  <si>
    <t>Average rate/kwh</t>
  </si>
  <si>
    <t xml:space="preserve">Load Surcharges </t>
  </si>
  <si>
    <t xml:space="preserve">Adjustment of past billing </t>
  </si>
  <si>
    <t>PF Surcharge</t>
  </si>
  <si>
    <t>SC Surcharge</t>
  </si>
  <si>
    <t>Rental</t>
  </si>
  <si>
    <t xml:space="preserve">Theft </t>
  </si>
  <si>
    <t>Sub-total</t>
  </si>
  <si>
    <t>Other Rentals</t>
  </si>
  <si>
    <t>Misc. recoveries@</t>
  </si>
  <si>
    <t xml:space="preserve">Sub-total </t>
  </si>
  <si>
    <t>Avg. realisation per KWh (Excluding ED &amp; Govt.levies@)</t>
  </si>
  <si>
    <t>Remarks</t>
  </si>
  <si>
    <t>Nos</t>
  </si>
  <si>
    <t>KW</t>
  </si>
  <si>
    <t>MU</t>
  </si>
  <si>
    <t>%</t>
  </si>
  <si>
    <t>Rs Cr</t>
  </si>
  <si>
    <t>(8)+(9)+(10)+(11)</t>
  </si>
  <si>
    <t>Rs/kwh</t>
  </si>
  <si>
    <t>(13) to (19)</t>
  </si>
  <si>
    <t>(11)+(20)+(21)+(22)</t>
  </si>
  <si>
    <t>Rs/kWh</t>
  </si>
  <si>
    <t>A</t>
  </si>
  <si>
    <t>Revenue from sale of Electricity to consumers (categories as per Tariff for supply of electricity)</t>
  </si>
  <si>
    <t>Domestic</t>
  </si>
  <si>
    <t>LT-Domestic (LT-1)</t>
  </si>
  <si>
    <t>-</t>
  </si>
  <si>
    <t>BPL (upto 50 units/month)</t>
  </si>
  <si>
    <t>Small Domestic (Consumption up to 50 units/month)</t>
  </si>
  <si>
    <t>General (upto first 50 units/month)</t>
  </si>
  <si>
    <t>General (51-150 units/month)</t>
  </si>
  <si>
    <t>General (150-300 units/month)</t>
  </si>
  <si>
    <t>General (301-500 units/month)</t>
  </si>
  <si>
    <t>General ( above 500 units/month)</t>
  </si>
  <si>
    <t>HT-Domestic (HT-1)</t>
  </si>
  <si>
    <t>For contract demand over 50 KVA (All units)</t>
  </si>
  <si>
    <t>Non-Domestic</t>
  </si>
  <si>
    <t>Non-Domestic (LT-2)</t>
  </si>
  <si>
    <t>NDS upto 5 KW of SCL</t>
  </si>
  <si>
    <t>Consumption upto first 100 units per month</t>
  </si>
  <si>
    <t>Consumption above 100 units and upto 200 unit per month</t>
  </si>
  <si>
    <t>Consumption above 200 unit and upto 500 units per month</t>
  </si>
  <si>
    <t>Consumption above 500 units per month</t>
  </si>
  <si>
    <t>NDS  above 5 KW of SCL</t>
  </si>
  <si>
    <t>HT-Non- Domestic (HT-2)</t>
  </si>
  <si>
    <t>Public Street Light (LT-3)</t>
  </si>
  <si>
    <t>Population &lt;1 Lakh</t>
  </si>
  <si>
    <t>Population  = &gt;1 Lakh</t>
  </si>
  <si>
    <t>Agriculture (Metered) (LT-4)</t>
  </si>
  <si>
    <t>(i) General (getting supply in block hours)</t>
  </si>
  <si>
    <t>(ii)All others not covered under items (i) and getting supply more than block hours</t>
  </si>
  <si>
    <t>Agriculture (Flat) (LT-4)</t>
  </si>
  <si>
    <t>(i)General (getting supply in block hours)</t>
  </si>
  <si>
    <t xml:space="preserve">(ii)All others not covered under items (i) above and getting more than block hour supply  </t>
  </si>
  <si>
    <t>Small Industry (LT-5)</t>
  </si>
  <si>
    <t>Consumption upto 500 units/month</t>
  </si>
  <si>
    <t>Consumption above 500 units/Month</t>
  </si>
  <si>
    <t>Medium Industry (LT-6 &amp; HT-3)</t>
  </si>
  <si>
    <t>Medium Industrial Service (LT-6)</t>
  </si>
  <si>
    <t>Medium Industrial Service (HT-3)</t>
  </si>
  <si>
    <t>Large Industry (HT-4)</t>
  </si>
  <si>
    <t>SCL above 150 HP &amp;/or having Contract/ Maximum Demand above 125 KVA</t>
  </si>
  <si>
    <t>Consumer having Billing demand of 1 MVA or more for the billing month and having load factor 50% or more for the billing month</t>
  </si>
  <si>
    <t>Public Water Works (S)</t>
  </si>
  <si>
    <t>Up to 5 kW - upto 500</t>
  </si>
  <si>
    <t xml:space="preserve">Above 5 kW But not exceeding 18.65 kW (25HP) - above 500 </t>
  </si>
  <si>
    <t>Public Water Works (M)</t>
  </si>
  <si>
    <t>Without MDI or with MD up to 50 KVA</t>
  </si>
  <si>
    <t>With MD exceeding 50 KVA</t>
  </si>
  <si>
    <t>Public Water Works (L)</t>
  </si>
  <si>
    <t>Mixed Load</t>
  </si>
  <si>
    <t>??</t>
  </si>
  <si>
    <t>Up to 50 kVA (LT-7)</t>
  </si>
  <si>
    <t>Above 50 kVA (HT-4)</t>
  </si>
  <si>
    <t>Railways</t>
  </si>
  <si>
    <t>EV Charging stations</t>
  </si>
  <si>
    <t>DF</t>
  </si>
  <si>
    <t>Total Jodhpur Discom</t>
  </si>
  <si>
    <t>Total (in Cr.)</t>
  </si>
  <si>
    <t>Less: Meter/ Transformer Rent</t>
  </si>
  <si>
    <t>Less: 50% Revenue from theft and malpractice (Rs Cr)</t>
  </si>
  <si>
    <t>Less Additional Surcharge, Cross Subsidy charges, Wheeling charges etc.</t>
  </si>
  <si>
    <t>Less Misc Charges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</si>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</sst>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0.00000%"/>
    <numFmt numFmtId="166" formatCode="0.0000"/>
    <numFmt numFmtId="167" formatCode="0.0000000000"/>
  </numFmts>
  <fonts count="19" x14ac:knownFonts="1">
    <font>
      <sz val="12"/>
      <color theme="1"/>
      <name val="Aptos Narrow"/>
      <family val="2"/>
      <scheme val="minor"/>
    </font>
    <font>
      <sz val="10"/>
      <name val="Times New Roman"/>
      <family val="1"/>
    </font>
    <font>
      <sz val="12"/>
      <color theme="1"/>
      <name val="Book Antiqua"/>
      <family val="1"/>
    </font>
    <font>
      <b/>
      <sz val="14"/>
      <color theme="1"/>
      <name val="Book Antiqua"/>
      <family val="1"/>
    </font>
    <font>
      <u/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0"/>
      <name val="Arial"/>
      <family val="2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i/>
      <sz val="12"/>
      <name val="Book Antiqua"/>
      <family val="1"/>
    </font>
    <font>
      <i/>
      <sz val="12"/>
      <name val="Book Antiqua"/>
      <family val="1"/>
    </font>
    <font>
      <i/>
      <sz val="12"/>
      <color theme="1"/>
      <name val="Book Antiqua"/>
      <family val="1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FF0000"/>
      <name val="Book Antiqua"/>
      <family val="1"/>
    </font>
    <font>
      <sz val="14"/>
      <color theme="1"/>
      <name val="Book Antiqua"/>
      <family val="1"/>
    </font>
    <font>
      <sz val="10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7" fillId="0" borderId="0">
      <alignment vertical="center"/>
    </xf>
    <xf numFmtId="0" fontId="7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1" quotePrefix="1" applyFont="1" applyFill="1" applyAlignment="1">
      <alignment horizontal="right"/>
    </xf>
    <xf numFmtId="0" fontId="3" fillId="2" borderId="1" xfId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/>
    <xf numFmtId="0" fontId="2" fillId="2" borderId="0" xfId="1" applyFont="1" applyFill="1"/>
    <xf numFmtId="1" fontId="2" fillId="0" borderId="0" xfId="1" applyNumberFormat="1" applyFont="1"/>
    <xf numFmtId="2" fontId="2" fillId="0" borderId="0" xfId="1" applyNumberFormat="1" applyFont="1"/>
    <xf numFmtId="2" fontId="2" fillId="2" borderId="0" xfId="1" applyNumberFormat="1" applyFont="1" applyFill="1"/>
    <xf numFmtId="0" fontId="4" fillId="0" borderId="0" xfId="1" quotePrefix="1" applyFont="1" applyAlignment="1">
      <alignment horizontal="left"/>
    </xf>
    <xf numFmtId="0" fontId="5" fillId="2" borderId="1" xfId="1" applyFont="1" applyFill="1" applyBorder="1"/>
    <xf numFmtId="0" fontId="5" fillId="0" borderId="0" xfId="1" applyFont="1"/>
    <xf numFmtId="0" fontId="2" fillId="2" borderId="0" xfId="1" applyFont="1" applyFill="1" applyAlignment="1">
      <alignment horizontal="right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5" fillId="2" borderId="0" xfId="2" applyFont="1" applyFill="1" applyAlignment="1">
      <alignment horizontal="left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2" fillId="3" borderId="6" xfId="1" applyFont="1" applyFill="1" applyBorder="1" applyAlignment="1">
      <alignment horizontal="right" vertical="center"/>
    </xf>
    <xf numFmtId="0" fontId="2" fillId="3" borderId="7" xfId="1" applyFont="1" applyFill="1" applyBorder="1" applyAlignment="1">
      <alignment horizontal="center" vertical="center"/>
    </xf>
    <xf numFmtId="0" fontId="2" fillId="3" borderId="7" xfId="1" quotePrefix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5" fillId="3" borderId="6" xfId="1" applyFont="1" applyFill="1" applyBorder="1" applyAlignment="1">
      <alignment horizontal="right"/>
    </xf>
    <xf numFmtId="0" fontId="5" fillId="3" borderId="7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5" fillId="0" borderId="6" xfId="1" applyFont="1" applyBorder="1" applyAlignment="1">
      <alignment horizontal="left" vertical="center"/>
    </xf>
    <xf numFmtId="0" fontId="10" fillId="0" borderId="7" xfId="1" quotePrefix="1" applyFont="1" applyBorder="1" applyAlignment="1">
      <alignment horizontal="left" wrapText="1"/>
    </xf>
    <xf numFmtId="0" fontId="10" fillId="0" borderId="7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10" fillId="0" borderId="8" xfId="1" applyFont="1" applyBorder="1" applyAlignment="1">
      <alignment horizontal="right" vertical="center"/>
    </xf>
    <xf numFmtId="0" fontId="10" fillId="0" borderId="6" xfId="3" applyFont="1" applyBorder="1" applyAlignment="1">
      <alignment horizontal="left"/>
    </xf>
    <xf numFmtId="0" fontId="10" fillId="0" borderId="7" xfId="3" quotePrefix="1" applyFont="1" applyBorder="1" applyAlignment="1">
      <alignment horizontal="left" wrapText="1"/>
    </xf>
    <xf numFmtId="1" fontId="10" fillId="0" borderId="7" xfId="4" quotePrefix="1" applyNumberFormat="1" applyFont="1" applyBorder="1" applyAlignment="1">
      <alignment horizontal="right" vertical="center"/>
    </xf>
    <xf numFmtId="2" fontId="10" fillId="0" borderId="7" xfId="4" quotePrefix="1" applyNumberFormat="1" applyFont="1" applyBorder="1" applyAlignment="1">
      <alignment horizontal="right" vertical="center"/>
    </xf>
    <xf numFmtId="10" fontId="6" fillId="0" borderId="7" xfId="5" applyNumberFormat="1" applyFont="1" applyFill="1" applyBorder="1" applyAlignment="1">
      <alignment horizontal="right" vertical="center"/>
    </xf>
    <xf numFmtId="2" fontId="10" fillId="0" borderId="7" xfId="4" applyNumberFormat="1" applyFont="1" applyBorder="1" applyAlignment="1">
      <alignment horizontal="right" vertical="center"/>
    </xf>
    <xf numFmtId="2" fontId="10" fillId="0" borderId="7" xfId="4" quotePrefix="1" applyNumberFormat="1" applyFont="1" applyBorder="1" applyAlignment="1">
      <alignment horizontal="center" vertical="center"/>
    </xf>
    <xf numFmtId="2" fontId="10" fillId="0" borderId="8" xfId="4" quotePrefix="1" applyNumberFormat="1" applyFont="1" applyBorder="1" applyAlignment="1">
      <alignment horizontal="right" vertical="center"/>
    </xf>
    <xf numFmtId="0" fontId="11" fillId="0" borderId="6" xfId="3" applyFont="1" applyBorder="1" applyAlignment="1">
      <alignment horizontal="left"/>
    </xf>
    <xf numFmtId="0" fontId="11" fillId="0" borderId="7" xfId="3" applyFont="1" applyBorder="1" applyAlignment="1">
      <alignment horizontal="left" wrapText="1"/>
    </xf>
    <xf numFmtId="1" fontId="10" fillId="0" borderId="7" xfId="4" applyNumberFormat="1" applyFont="1" applyBorder="1" applyAlignment="1">
      <alignment horizontal="right" vertical="center"/>
    </xf>
    <xf numFmtId="9" fontId="6" fillId="0" borderId="6" xfId="6" applyFont="1" applyFill="1" applyBorder="1" applyAlignment="1">
      <alignment horizontal="left"/>
    </xf>
    <xf numFmtId="0" fontId="6" fillId="0" borderId="7" xfId="3" applyFont="1" applyBorder="1" applyAlignment="1">
      <alignment horizontal="left" wrapText="1"/>
    </xf>
    <xf numFmtId="1" fontId="6" fillId="0" borderId="7" xfId="4" applyNumberFormat="1" applyFont="1" applyBorder="1" applyAlignment="1">
      <alignment horizontal="right" vertical="center"/>
    </xf>
    <xf numFmtId="2" fontId="6" fillId="0" borderId="7" xfId="4" applyNumberFormat="1" applyFont="1" applyBorder="1" applyAlignment="1">
      <alignment horizontal="right" vertical="center"/>
    </xf>
    <xf numFmtId="2" fontId="6" fillId="0" borderId="7" xfId="4" quotePrefix="1" applyNumberFormat="1" applyFont="1" applyBorder="1" applyAlignment="1">
      <alignment horizontal="right" vertical="center"/>
    </xf>
    <xf numFmtId="2" fontId="6" fillId="0" borderId="8" xfId="4" quotePrefix="1" applyNumberFormat="1" applyFont="1" applyBorder="1" applyAlignment="1">
      <alignment horizontal="right" vertical="center"/>
    </xf>
    <xf numFmtId="2" fontId="10" fillId="0" borderId="8" xfId="1" applyNumberFormat="1" applyFont="1" applyBorder="1" applyAlignment="1">
      <alignment horizontal="right" vertical="center"/>
    </xf>
    <xf numFmtId="2" fontId="6" fillId="0" borderId="8" xfId="4" applyNumberFormat="1" applyFont="1" applyBorder="1" applyAlignment="1">
      <alignment horizontal="right" vertical="center"/>
    </xf>
    <xf numFmtId="9" fontId="6" fillId="4" borderId="6" xfId="6" applyFont="1" applyFill="1" applyBorder="1" applyAlignment="1">
      <alignment horizontal="left"/>
    </xf>
    <xf numFmtId="0" fontId="6" fillId="4" borderId="7" xfId="3" applyFont="1" applyFill="1" applyBorder="1" applyAlignment="1">
      <alignment horizontal="left" wrapText="1"/>
    </xf>
    <xf numFmtId="1" fontId="6" fillId="4" borderId="7" xfId="4" applyNumberFormat="1" applyFont="1" applyFill="1" applyBorder="1" applyAlignment="1">
      <alignment horizontal="right" vertical="center"/>
    </xf>
    <xf numFmtId="2" fontId="6" fillId="4" borderId="7" xfId="4" applyNumberFormat="1" applyFont="1" applyFill="1" applyBorder="1" applyAlignment="1">
      <alignment horizontal="right" vertical="center"/>
    </xf>
    <xf numFmtId="10" fontId="6" fillId="4" borderId="7" xfId="5" applyNumberFormat="1" applyFont="1" applyFill="1" applyBorder="1" applyAlignment="1">
      <alignment horizontal="right" vertical="center"/>
    </xf>
    <xf numFmtId="2" fontId="6" fillId="4" borderId="7" xfId="4" quotePrefix="1" applyNumberFormat="1" applyFont="1" applyFill="1" applyBorder="1" applyAlignment="1">
      <alignment horizontal="right" vertical="center"/>
    </xf>
    <xf numFmtId="2" fontId="6" fillId="4" borderId="8" xfId="4" applyNumberFormat="1" applyFont="1" applyFill="1" applyBorder="1" applyAlignment="1">
      <alignment horizontal="right" vertical="center"/>
    </xf>
    <xf numFmtId="2" fontId="2" fillId="4" borderId="0" xfId="1" applyNumberFormat="1" applyFont="1" applyFill="1"/>
    <xf numFmtId="0" fontId="2" fillId="4" borderId="0" xfId="1" applyFont="1" applyFill="1"/>
    <xf numFmtId="0" fontId="10" fillId="0" borderId="7" xfId="3" applyFont="1" applyBorder="1" applyAlignment="1">
      <alignment horizontal="left" wrapText="1"/>
    </xf>
    <xf numFmtId="2" fontId="10" fillId="5" borderId="7" xfId="4" applyNumberFormat="1" applyFont="1" applyFill="1" applyBorder="1" applyAlignment="1">
      <alignment horizontal="right" vertical="center"/>
    </xf>
    <xf numFmtId="2" fontId="10" fillId="0" borderId="8" xfId="4" applyNumberFormat="1" applyFont="1" applyBorder="1" applyAlignment="1">
      <alignment horizontal="right" vertical="center"/>
    </xf>
    <xf numFmtId="2" fontId="5" fillId="0" borderId="0" xfId="1" applyNumberFormat="1" applyFont="1"/>
    <xf numFmtId="0" fontId="12" fillId="0" borderId="6" xfId="3" applyFont="1" applyBorder="1" applyAlignment="1">
      <alignment horizontal="left"/>
    </xf>
    <xf numFmtId="0" fontId="12" fillId="0" borderId="7" xfId="3" applyFont="1" applyBorder="1" applyAlignment="1">
      <alignment horizontal="left" wrapText="1"/>
    </xf>
    <xf numFmtId="1" fontId="12" fillId="0" borderId="7" xfId="4" applyNumberFormat="1" applyFont="1" applyBorder="1" applyAlignment="1">
      <alignment horizontal="right" vertical="center"/>
    </xf>
    <xf numFmtId="2" fontId="12" fillId="0" borderId="7" xfId="4" applyNumberFormat="1" applyFont="1" applyBorder="1" applyAlignment="1">
      <alignment horizontal="right" vertical="center"/>
    </xf>
    <xf numFmtId="2" fontId="12" fillId="0" borderId="7" xfId="4" quotePrefix="1" applyNumberFormat="1" applyFont="1" applyBorder="1" applyAlignment="1">
      <alignment horizontal="right" vertical="center"/>
    </xf>
    <xf numFmtId="2" fontId="12" fillId="0" borderId="8" xfId="4" applyNumberFormat="1" applyFont="1" applyBorder="1" applyAlignment="1">
      <alignment horizontal="right" vertical="center"/>
    </xf>
    <xf numFmtId="2" fontId="13" fillId="0" borderId="0" xfId="1" applyNumberFormat="1" applyFont="1"/>
    <xf numFmtId="0" fontId="13" fillId="0" borderId="0" xfId="1" applyFont="1"/>
    <xf numFmtId="2" fontId="10" fillId="0" borderId="8" xfId="7" quotePrefix="1" applyNumberFormat="1" applyFont="1" applyFill="1" applyBorder="1" applyAlignment="1">
      <alignment horizontal="right" vertical="center"/>
    </xf>
    <xf numFmtId="0" fontId="6" fillId="0" borderId="6" xfId="3" applyFont="1" applyBorder="1" applyAlignment="1">
      <alignment horizontal="left"/>
    </xf>
    <xf numFmtId="1" fontId="6" fillId="0" borderId="7" xfId="4" quotePrefix="1" applyNumberFormat="1" applyFont="1" applyBorder="1" applyAlignment="1">
      <alignment horizontal="right" vertical="center"/>
    </xf>
    <xf numFmtId="2" fontId="6" fillId="6" borderId="7" xfId="4" quotePrefix="1" applyNumberFormat="1" applyFont="1" applyFill="1" applyBorder="1" applyAlignment="1">
      <alignment horizontal="right" vertical="center"/>
    </xf>
    <xf numFmtId="0" fontId="6" fillId="0" borderId="7" xfId="3" quotePrefix="1" applyFont="1" applyBorder="1" applyAlignment="1">
      <alignment horizontal="left" wrapText="1"/>
    </xf>
    <xf numFmtId="0" fontId="11" fillId="0" borderId="7" xfId="3" applyFont="1" applyBorder="1" applyAlignment="1">
      <alignment wrapText="1"/>
    </xf>
    <xf numFmtId="1" fontId="6" fillId="0" borderId="7" xfId="1" applyNumberFormat="1" applyFont="1" applyBorder="1" applyAlignment="1">
      <alignment horizontal="right" vertical="center"/>
    </xf>
    <xf numFmtId="2" fontId="6" fillId="0" borderId="7" xfId="1" applyNumberFormat="1" applyFont="1" applyBorder="1" applyAlignment="1">
      <alignment horizontal="right" vertical="center"/>
    </xf>
    <xf numFmtId="0" fontId="6" fillId="0" borderId="7" xfId="3" applyFont="1" applyBorder="1" applyAlignment="1">
      <alignment wrapText="1"/>
    </xf>
    <xf numFmtId="0" fontId="6" fillId="4" borderId="6" xfId="3" applyFont="1" applyFill="1" applyBorder="1" applyAlignment="1">
      <alignment horizontal="left"/>
    </xf>
    <xf numFmtId="0" fontId="6" fillId="4" borderId="7" xfId="3" applyFont="1" applyFill="1" applyBorder="1" applyAlignment="1">
      <alignment wrapText="1"/>
    </xf>
    <xf numFmtId="0" fontId="10" fillId="0" borderId="7" xfId="3" applyFont="1" applyBorder="1" applyAlignment="1">
      <alignment wrapText="1"/>
    </xf>
    <xf numFmtId="164" fontId="10" fillId="0" borderId="7" xfId="4" applyNumberFormat="1" applyFont="1" applyBorder="1" applyAlignment="1">
      <alignment horizontal="right" vertical="center"/>
    </xf>
    <xf numFmtId="1" fontId="6" fillId="6" borderId="7" xfId="4" applyNumberFormat="1" applyFont="1" applyFill="1" applyBorder="1" applyAlignment="1">
      <alignment horizontal="right" vertical="center"/>
    </xf>
    <xf numFmtId="2" fontId="8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2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1" fontId="10" fillId="0" borderId="7" xfId="1" applyNumberFormat="1" applyFont="1" applyBorder="1" applyAlignment="1">
      <alignment horizontal="right" vertical="center"/>
    </xf>
    <xf numFmtId="2" fontId="10" fillId="0" borderId="7" xfId="1" applyNumberFormat="1" applyFont="1" applyBorder="1" applyAlignment="1">
      <alignment horizontal="right" vertical="center"/>
    </xf>
    <xf numFmtId="0" fontId="10" fillId="0" borderId="6" xfId="3" quotePrefix="1" applyFont="1" applyBorder="1" applyAlignment="1">
      <alignment horizontal="left"/>
    </xf>
    <xf numFmtId="2" fontId="10" fillId="0" borderId="8" xfId="8" applyNumberFormat="1" applyFont="1" applyFill="1" applyBorder="1" applyAlignment="1">
      <alignment horizontal="right" vertical="center"/>
    </xf>
    <xf numFmtId="0" fontId="2" fillId="0" borderId="7" xfId="9" applyFont="1" applyBorder="1"/>
    <xf numFmtId="1" fontId="2" fillId="0" borderId="10" xfId="9" applyNumberFormat="1" applyFont="1" applyBorder="1" applyAlignment="1">
      <alignment horizontal="right"/>
    </xf>
    <xf numFmtId="2" fontId="2" fillId="0" borderId="10" xfId="9" applyNumberFormat="1" applyFont="1" applyBorder="1" applyAlignment="1">
      <alignment horizontal="right"/>
    </xf>
    <xf numFmtId="2" fontId="6" fillId="0" borderId="10" xfId="4" applyNumberFormat="1" applyFont="1" applyBorder="1" applyAlignment="1">
      <alignment horizontal="center" vertical="center"/>
    </xf>
    <xf numFmtId="2" fontId="2" fillId="0" borderId="10" xfId="9" applyNumberFormat="1" applyFont="1" applyBorder="1" applyAlignment="1">
      <alignment horizontal="center"/>
    </xf>
    <xf numFmtId="0" fontId="2" fillId="0" borderId="11" xfId="9" applyFont="1" applyBorder="1" applyAlignment="1">
      <alignment wrapText="1"/>
    </xf>
    <xf numFmtId="1" fontId="2" fillId="0" borderId="9" xfId="9" applyNumberFormat="1" applyFont="1" applyBorder="1" applyAlignment="1">
      <alignment horizontal="right"/>
    </xf>
    <xf numFmtId="2" fontId="2" fillId="0" borderId="9" xfId="9" applyNumberFormat="1" applyFont="1" applyBorder="1" applyAlignment="1">
      <alignment horizontal="right"/>
    </xf>
    <xf numFmtId="2" fontId="6" fillId="0" borderId="9" xfId="4" applyNumberFormat="1" applyFont="1" applyBorder="1" applyAlignment="1">
      <alignment horizontal="center" vertical="center"/>
    </xf>
    <xf numFmtId="2" fontId="2" fillId="0" borderId="9" xfId="9" applyNumberFormat="1" applyFont="1" applyBorder="1" applyAlignment="1">
      <alignment horizontal="center"/>
    </xf>
    <xf numFmtId="0" fontId="2" fillId="0" borderId="10" xfId="9" applyFont="1" applyBorder="1" applyAlignment="1">
      <alignment wrapText="1"/>
    </xf>
    <xf numFmtId="0" fontId="6" fillId="4" borderId="7" xfId="3" quotePrefix="1" applyFont="1" applyFill="1" applyBorder="1" applyAlignment="1">
      <alignment horizontal="left" wrapText="1"/>
    </xf>
    <xf numFmtId="1" fontId="2" fillId="0" borderId="7" xfId="9" applyNumberFormat="1" applyFont="1" applyBorder="1"/>
    <xf numFmtId="2" fontId="2" fillId="0" borderId="7" xfId="9" applyNumberFormat="1" applyFont="1" applyBorder="1"/>
    <xf numFmtId="2" fontId="6" fillId="0" borderId="8" xfId="8" applyNumberFormat="1" applyFont="1" applyFill="1" applyBorder="1" applyAlignment="1">
      <alignment horizontal="right" vertical="center"/>
    </xf>
    <xf numFmtId="2" fontId="10" fillId="6" borderId="7" xfId="4" applyNumberFormat="1" applyFont="1" applyFill="1" applyBorder="1" applyAlignment="1">
      <alignment horizontal="right" vertical="center"/>
    </xf>
    <xf numFmtId="2" fontId="10" fillId="6" borderId="7" xfId="4" applyNumberFormat="1" applyFont="1" applyFill="1" applyBorder="1" applyAlignment="1">
      <alignment horizontal="left" vertical="center"/>
    </xf>
    <xf numFmtId="165" fontId="6" fillId="0" borderId="7" xfId="5" applyNumberFormat="1" applyFont="1" applyFill="1" applyBorder="1" applyAlignment="1">
      <alignment horizontal="right" vertical="center"/>
    </xf>
    <xf numFmtId="10" fontId="6" fillId="0" borderId="7" xfId="8" quotePrefix="1" applyNumberFormat="1" applyFont="1" applyFill="1" applyBorder="1" applyAlignment="1">
      <alignment horizontal="right" vertical="center"/>
    </xf>
    <xf numFmtId="2" fontId="6" fillId="0" borderId="7" xfId="8" quotePrefix="1" applyNumberFormat="1" applyFont="1" applyFill="1" applyBorder="1" applyAlignment="1">
      <alignment horizontal="right" vertical="center"/>
    </xf>
    <xf numFmtId="10" fontId="10" fillId="0" borderId="7" xfId="4" quotePrefix="1" applyNumberFormat="1" applyFont="1" applyBorder="1" applyAlignment="1">
      <alignment horizontal="right" vertical="center"/>
    </xf>
    <xf numFmtId="2" fontId="10" fillId="7" borderId="7" xfId="4" quotePrefix="1" applyNumberFormat="1" applyFont="1" applyFill="1" applyBorder="1" applyAlignment="1">
      <alignment horizontal="right" vertical="center"/>
    </xf>
    <xf numFmtId="166" fontId="10" fillId="7" borderId="7" xfId="4" quotePrefix="1" applyNumberFormat="1" applyFont="1" applyFill="1" applyBorder="1" applyAlignment="1">
      <alignment horizontal="right" vertical="center"/>
    </xf>
    <xf numFmtId="2" fontId="16" fillId="0" borderId="8" xfId="4" quotePrefix="1" applyNumberFormat="1" applyFont="1" applyBorder="1" applyAlignment="1">
      <alignment horizontal="right" vertical="center"/>
    </xf>
    <xf numFmtId="2" fontId="10" fillId="0" borderId="7" xfId="6" quotePrefix="1" applyNumberFormat="1" applyFont="1" applyFill="1" applyBorder="1" applyAlignment="1">
      <alignment horizontal="right" vertical="center"/>
    </xf>
    <xf numFmtId="2" fontId="6" fillId="0" borderId="8" xfId="3" applyNumberFormat="1" applyFont="1" applyBorder="1" applyAlignment="1">
      <alignment horizontal="right" vertical="center"/>
    </xf>
    <xf numFmtId="2" fontId="6" fillId="0" borderId="7" xfId="3" applyNumberFormat="1" applyFont="1" applyBorder="1" applyAlignment="1">
      <alignment horizontal="right" vertical="center"/>
    </xf>
    <xf numFmtId="1" fontId="6" fillId="0" borderId="7" xfId="3" applyNumberFormat="1" applyFont="1" applyBorder="1" applyAlignment="1">
      <alignment horizontal="right" vertical="center"/>
    </xf>
    <xf numFmtId="2" fontId="6" fillId="2" borderId="7" xfId="3" applyNumberFormat="1" applyFont="1" applyFill="1" applyBorder="1" applyAlignment="1">
      <alignment horizontal="right" vertical="center"/>
    </xf>
    <xf numFmtId="2" fontId="6" fillId="2" borderId="8" xfId="3" applyNumberFormat="1" applyFont="1" applyFill="1" applyBorder="1" applyAlignment="1">
      <alignment horizontal="right" vertical="center"/>
    </xf>
    <xf numFmtId="0" fontId="6" fillId="0" borderId="7" xfId="1" quotePrefix="1" applyFont="1" applyBorder="1" applyAlignment="1">
      <alignment horizontal="left"/>
    </xf>
    <xf numFmtId="0" fontId="6" fillId="0" borderId="7" xfId="1" quotePrefix="1" applyFont="1" applyBorder="1" applyAlignment="1">
      <alignment horizontal="left" wrapText="1"/>
    </xf>
    <xf numFmtId="2" fontId="6" fillId="0" borderId="7" xfId="1" quotePrefix="1" applyNumberFormat="1" applyFont="1" applyBorder="1" applyAlignment="1">
      <alignment horizontal="right" vertical="center"/>
    </xf>
    <xf numFmtId="2" fontId="6" fillId="2" borderId="7" xfId="1" applyNumberFormat="1" applyFont="1" applyFill="1" applyBorder="1" applyAlignment="1">
      <alignment horizontal="right" vertical="center"/>
    </xf>
    <xf numFmtId="2" fontId="6" fillId="2" borderId="8" xfId="1" applyNumberFormat="1" applyFont="1" applyFill="1" applyBorder="1" applyAlignment="1">
      <alignment horizontal="right" vertical="center"/>
    </xf>
    <xf numFmtId="0" fontId="6" fillId="0" borderId="7" xfId="1" applyFont="1" applyBorder="1" applyAlignment="1">
      <alignment horizontal="left"/>
    </xf>
    <xf numFmtId="2" fontId="10" fillId="0" borderId="7" xfId="1" quotePrefix="1" applyNumberFormat="1" applyFont="1" applyBorder="1" applyAlignment="1">
      <alignment horizontal="right" vertical="center"/>
    </xf>
    <xf numFmtId="0" fontId="10" fillId="0" borderId="7" xfId="3" applyFont="1" applyBorder="1" applyAlignment="1">
      <alignment horizontal="left"/>
    </xf>
    <xf numFmtId="0" fontId="10" fillId="0" borderId="7" xfId="1" applyFont="1" applyBorder="1"/>
    <xf numFmtId="2" fontId="10" fillId="0" borderId="11" xfId="1" applyNumberFormat="1" applyFont="1" applyBorder="1" applyAlignment="1">
      <alignment horizontal="right" vertical="center"/>
    </xf>
    <xf numFmtId="2" fontId="10" fillId="0" borderId="12" xfId="1" applyNumberFormat="1" applyFont="1" applyBorder="1" applyAlignment="1">
      <alignment horizontal="right" vertical="center"/>
    </xf>
    <xf numFmtId="0" fontId="4" fillId="0" borderId="0" xfId="1" applyFont="1" applyAlignment="1">
      <alignment horizontal="left"/>
    </xf>
    <xf numFmtId="43" fontId="2" fillId="0" borderId="0" xfId="7" applyFont="1" applyFill="1" applyBorder="1"/>
    <xf numFmtId="43" fontId="2" fillId="0" borderId="0" xfId="1" applyNumberFormat="1" applyFont="1"/>
    <xf numFmtId="43" fontId="2" fillId="2" borderId="0" xfId="7" applyFont="1" applyFill="1" applyBorder="1"/>
    <xf numFmtId="0" fontId="2" fillId="0" borderId="0" xfId="1" applyFont="1" applyAlignment="1">
      <alignment horizontal="left"/>
    </xf>
    <xf numFmtId="167" fontId="2" fillId="0" borderId="0" xfId="1" applyNumberFormat="1" applyFont="1"/>
    <xf numFmtId="43" fontId="2" fillId="0" borderId="0" xfId="1" applyNumberFormat="1" applyFont="1" applyAlignment="1">
      <alignment horizontal="left"/>
    </xf>
    <xf numFmtId="10" fontId="2" fillId="0" borderId="0" xfId="10" applyNumberFormat="1" applyFont="1" applyFill="1" applyBorder="1" applyAlignment="1">
      <alignment horizontal="left"/>
    </xf>
    <xf numFmtId="43" fontId="2" fillId="2" borderId="0" xfId="1" applyNumberFormat="1" applyFont="1" applyFill="1"/>
    <xf numFmtId="43" fontId="2" fillId="0" borderId="0" xfId="7" applyFont="1" applyFill="1" applyBorder="1" applyAlignment="1">
      <alignment horizontal="left"/>
    </xf>
    <xf numFmtId="0" fontId="2" fillId="0" borderId="0" xfId="1" applyFont="1" applyAlignment="1">
      <alignment wrapText="1"/>
    </xf>
    <xf numFmtId="0" fontId="17" fillId="2" borderId="0" xfId="1" applyFont="1" applyFill="1"/>
    <xf numFmtId="0" fontId="17" fillId="0" borderId="0" xfId="1" applyFont="1"/>
    <xf numFmtId="2" fontId="17" fillId="0" borderId="0" xfId="1" applyNumberFormat="1" applyFont="1"/>
    <xf numFmtId="0" fontId="9" fillId="2" borderId="0" xfId="1" applyFont="1" applyFill="1"/>
  </cellXfs>
  <cellStyles count="11">
    <cellStyle name="Comma 2 3" xfId="7" xr:uid="{ECEE8E5D-21FF-8248-9FA3-C788586F04BD}"/>
    <cellStyle name="Comma 8" xfId="8" xr:uid="{4CBD620B-62B8-F84D-BE6B-168C72F62109}"/>
    <cellStyle name="Normal" xfId="0" builtinId="0"/>
    <cellStyle name="Normal 10 2" xfId="1" xr:uid="{77C4A77E-EEFF-1445-8E2A-94B708C701D5}"/>
    <cellStyle name="Normal 2 2 2" xfId="3" xr:uid="{5CD1ABA3-9538-EB4D-BE68-A14D395D42EB}"/>
    <cellStyle name="Normal 2 4" xfId="4" xr:uid="{F8AC44A9-B713-4845-8B51-07EFF40A1551}"/>
    <cellStyle name="Normal 46 7" xfId="9" xr:uid="{30A46D81-1C6A-2F4A-A146-E4EE26B7A069}"/>
    <cellStyle name="Normal_FORMATS 5 YEAR ALOKE" xfId="2" xr:uid="{4D86B7F9-754E-224A-A31D-D58523D251E2}"/>
    <cellStyle name="Percent 10" xfId="10" xr:uid="{D94AAC61-7ABE-C14E-B0C1-02E072608CAD}"/>
    <cellStyle name="Percent 2" xfId="5" xr:uid="{F481D5BA-8E47-2042-8E98-649600FB838D}"/>
    <cellStyle name="Percent 2 5" xfId="6" xr:uid="{3B215EA9-559F-9C40-9EF0-45F0519624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srichanda001/Downloads/Note%2021%20-%20CATEGORYWISE%20-2023-24%20(1).xlsx" TargetMode="External"/><Relationship Id="rId1" Type="http://schemas.openxmlformats.org/officeDocument/2006/relationships/externalLinkPath" Target="file:///C:/Users/asrichanda001/Downloads/Note%2021%20-%20CATEGORYWISE%20-2023-24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10/c/WINDOWS/Desktop/Latest%20revised%20Cost%20Estimates%20for%20Substa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paavanb68/Documents/Paavan/Haryana/Regulatory/ARR%20Filing/Haryana%20Filing%20FY%202013-14/UHBVN%20ARR%20FY14/ARR%20Model/Financial%20data%20of%20DHVPN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un/isb/UP/FINANCE/Model-PwC/Model%201901/upse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suresh/Power/MSEB/MSEB%2001-02/Data/Dispatch%202.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Documents%20and%20Settings/akshaygo/Local%20Settings/Temporary%20Internet%20Files/Content.Outlook/ZR7DGO6T/ALLENERG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Databank/1-Projects%20In%20Hand/DFID/ARR%202003-04/Arr%20Petition%202003-04/For%20Submission/ARR%20Forms%20For%20Submissi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paavanb68/Documents/Paavan/Haryana/Regulatory/ARR%20Filing/Haryana%20Filing%20FY%202013-14/UHBVN%20ARR%20FY14/ARR%20Model/UHBVN%20ARR%20for%20FY%202013-14%20(Nov%2020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C5376B3D/Financial%20Position-%20UHBVNL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microsoft.com/office/2019/04/relationships/externalLinkLongPath" Target="https://pwcindia-my.sharepoint.com/Users/paavanb68/Documents/Paavan/Haryana/Regulatory/ARR%20Filing/Haryana%20Filing%20FY%202013-14/UHBVN%20ARR%20FY14/ARR%20Model/Documents%20and%20Settings/pprakas/My%20Documents/PWC%20Projects/Haryana/UHBVNL/Financial%20Position-%20UHBVNL.xls?9A6450C8" TargetMode="External"/><Relationship Id="rId1" Type="http://schemas.openxmlformats.org/officeDocument/2006/relationships/externalLinkPath" Target="file:///9A6450C8/Financial%20Position-%20UHBVNL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https://pwcindia-my.sharepoint.com/Documents%20and%20Settings/anurag/My%20Documents/petitions/Petition%20for%20trans%20ARR.doc/Databank/1-Projects%20In%20Hand/DFID/ARR%202003-04/Arr%20Petition%202003-04/For%20Submission/ARR%20Forms%20For%20Submission.xls?C8F4A538" TargetMode="External"/><Relationship Id="rId1" Type="http://schemas.openxmlformats.org/officeDocument/2006/relationships/externalLinkPath" Target="file:///C8F4A538/ARR%20Forms%20For%20Submission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srichanda001/Downloads/Annexure%20Revenue%20(3).xlsx" TargetMode="External"/><Relationship Id="rId1" Type="http://schemas.openxmlformats.org/officeDocument/2006/relationships/externalLinkPath" Target="file:///C:/Users/asrichanda001/Downloads/Annexure%20Revenue%20(3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surbhik948/Desktop/Rajasthan/ARR%20FY%202016-17/Model%20&amp;%20Formats/AVVNL/True%20up%20formats/Others/Forms_True%20Up_Transmission%20&amp;%20SLDC/201-04REL-Fi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shashankb745/Desktop/MYT%20FY%2017/True%20up%20formats/Others/Forms_True%20Up_Transmission%20&amp;%20SLDC/201-04REL-Fin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Sameer's%20folder/MSEB/Tariff%20Filing%202003-04/Outputs/Models/Working%20Models/old/Dispatch%202.0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srichanda001/Downloads/JdVVNL_True-up%20Formats%20FY-24.xlsx" TargetMode="External"/><Relationship Id="rId1" Type="http://schemas.openxmlformats.org/officeDocument/2006/relationships/externalLinkPath" Target="file:///C:/Users/asrichanda001/Downloads/JdVVNL_True-up%20Formats%20FY-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201-04REL-Final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nish/Library/CloudStorage/GoogleDrive-manish@ceep.co.in/Shared%20drives/CEEP%20Drive/07.%20Regulatory%20Engagement/02.RERC/03.Discoms/FY%202025-26/Discoms.True-up%20FY24/JdVVNL/02.Petition%20Documents/Formats/Formats.xlsx" TargetMode="External"/><Relationship Id="rId1" Type="http://schemas.openxmlformats.org/officeDocument/2006/relationships/externalLinkPath" Target="/Users/manish/Library/CloudStorage/GoogleDrive-manish@ceep.co.in/Shared%20drives/CEEP%20Drive/07.%20Regulatory%20Engagement/02.RERC/03.Discoms/FY%202025-26/Discoms.True-up%20FY24/JdVVNL/02.Petition%20Documents/Formats/Format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paavanb68/Documents/Paavan/Haryana/Regulatory/ARR%20Filing/Haryana%20Filing%20FY%202013-14/UHBVN%20ARR%20FY14/ARR%20Model/AA/USERS/Finmod/wks/APRIL/April/ARR_Dec_99/Option%205_B/DisComsn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HXFS3001/VOL1/AA/USERS/Finmod/wks/APRIL/April/ARR_Dec_99/UHBVN/Schedules/salari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201-04REL-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Work/Haryana/UHBVN%20ARR%20FY%202011-12/AA/USERS/Finmod/wks/APRIL/April/ARR_Dec_99/Option%205_B/DisComsn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 (2)"/>
      <sheetName val="Sheet1"/>
    </sheetNames>
    <sheetDataSet>
      <sheetData sheetId="0">
        <row r="4">
          <cell r="C4">
            <v>1325.0570073563217</v>
          </cell>
          <cell r="H4">
            <v>1684.5699325535118</v>
          </cell>
          <cell r="J4">
            <v>690.85489263940326</v>
          </cell>
          <cell r="K4">
            <v>98.29225854995606</v>
          </cell>
          <cell r="M4">
            <v>418.33413051899191</v>
          </cell>
          <cell r="O4">
            <v>629.78383408283469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132kv DCDS"/>
      <sheetName val=""/>
      <sheetName val="Unit_Rate"/>
      <sheetName val="160MVA_Addl"/>
      <sheetName val="220KV_FB"/>
      <sheetName val="315MVA_Addl"/>
      <sheetName val="Addl_401"/>
      <sheetName val="Addl_20"/>
      <sheetName val="Addl_63_(2)"/>
      <sheetName val="04REL"/>
      <sheetName val="grid"/>
      <sheetName val="A 3_7"/>
      <sheetName val="data"/>
      <sheetName val="Data base Feb 09"/>
      <sheetName val="PACK (B)"/>
      <sheetName val="Salient1"/>
      <sheetName val="Cat_Ser_load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heet1"/>
      <sheetName val="Inputs"/>
      <sheetName val="Dom"/>
      <sheetName val="ATP"/>
      <sheetName val="R_Hrs_ Since Comm"/>
      <sheetName val="SUMMERY"/>
      <sheetName val="Work_sheet"/>
      <sheetName val="dpc cost"/>
      <sheetName val="Survey Status_2"/>
      <sheetName val="UK"/>
      <sheetName val="Scheme Area Details_Block__ C2"/>
      <sheetName val="New33KVSS_E3"/>
      <sheetName val="Prop aug of Ex 33KVSS_E3a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STN WISE EMR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A"/>
      <sheetName val="Adj.TB"/>
      <sheetName val="Sheet2"/>
      <sheetName val="Citrix"/>
      <sheetName val="Instruction Sheet"/>
      <sheetName val="Coalmine"/>
      <sheetName val="Basis"/>
      <sheetName val="Unit_Rate2"/>
      <sheetName val="160MVA_Addl2"/>
      <sheetName val="220KV_FB2"/>
      <sheetName val="315MVA_Addl2"/>
      <sheetName val="Addl_403"/>
      <sheetName val="Addl_202"/>
      <sheetName val="Addl_63_(2)2"/>
      <sheetName val="132kv_DCDS1"/>
      <sheetName val="A_3_71"/>
      <sheetName val="Data_base_Feb_091"/>
      <sheetName val="Unit_Rate3"/>
      <sheetName val="160MVA_Addl3"/>
      <sheetName val="220KV_FB3"/>
      <sheetName val="315MVA_Addl3"/>
      <sheetName val="Addl_404"/>
      <sheetName val="Addl_203"/>
      <sheetName val="Addl_63_(2)3"/>
      <sheetName val="132kv_DCDS2"/>
      <sheetName val="A_3_72"/>
      <sheetName val="Data_base_Feb_092"/>
      <sheetName val="% of Elect"/>
      <sheetName val="cap all"/>
      <sheetName val="Lead Statement"/>
      <sheetName val="Detailed Estimate"/>
      <sheetName val="Labour charges"/>
      <sheetName val="Sheet3"/>
      <sheetName val="A2-02-03"/>
      <sheetName val="all"/>
      <sheetName val="Form-C4"/>
      <sheetName val="RevenueInput"/>
      <sheetName val="cover1"/>
      <sheetName val="TRP"/>
      <sheetName val="Scheme_Area_Details_Block___C2"/>
      <sheetName val="Prop_aug_of_Ex_33KVSS_E3a"/>
      <sheetName val="R_Hrs__Since_Comm"/>
      <sheetName val="Scheme_Area_Details_Block___C21"/>
      <sheetName val="Prop_aug_of_Ex_33KVSS_E3a1"/>
      <sheetName val="STN_WISE_EMR"/>
      <sheetName val="Report"/>
      <sheetName val="Latest revised Cost Estimates f"/>
      <sheetName val="Form 6"/>
      <sheetName val="220Kv (2)"/>
      <sheetName val="220Kv"/>
      <sheetName val="QOSWS "/>
      <sheetName val="QFC"/>
      <sheetName val="DE"/>
      <sheetName val="J"/>
      <sheetName val="CE"/>
      <sheetName val="BOQ"/>
      <sheetName val="BSPL"/>
      <sheetName val="Unit_Rate4"/>
      <sheetName val="160MVA_Addl4"/>
      <sheetName val="220KV_FB4"/>
      <sheetName val="315MVA_Addl4"/>
      <sheetName val="Addl_405"/>
      <sheetName val="Addl_204"/>
      <sheetName val="Addl_63_(2)4"/>
      <sheetName val="A_3_73"/>
      <sheetName val="Data_base_Feb_093"/>
      <sheetName val="132kv_DCDS3"/>
      <sheetName val="PACK_(B)1"/>
      <sheetName val="STN_WISE_EMR1"/>
      <sheetName val="Calculations_1"/>
      <sheetName val="Phasing_1"/>
      <sheetName val="Calculations_2"/>
      <sheetName val="Calculations_3"/>
      <sheetName val="Calculations_4"/>
      <sheetName val="Calculations_5"/>
      <sheetName val="Phasing_3"/>
      <sheetName val="R_Hrs__Since_Comm1"/>
      <sheetName val="Scheme_Area_Details_Block___C22"/>
      <sheetName val="Prop_aug_of_Ex_33KVSS_E3a2"/>
      <sheetName val="Adj_TB"/>
      <sheetName val="Input_sheet"/>
      <sheetName val="BPlan_Energy_Balance_Table"/>
      <sheetName val="Approved_Energy_Balance"/>
      <sheetName val="Energy_Requirement"/>
      <sheetName val="CE_PPA_Installed_"/>
      <sheetName val="Table_for_Business_Plan"/>
      <sheetName val="UPERC_approved_"/>
      <sheetName val="May19_"/>
      <sheetName val="July-19_"/>
      <sheetName val="Sep-19_"/>
      <sheetName val="PP_FY_2019-20_(Monthly)"/>
      <sheetName val="PLF_Computation"/>
      <sheetName val="FY_19_20"/>
      <sheetName val="FY_20_21"/>
      <sheetName val="FY_21_22"/>
      <sheetName val="FY_22_23"/>
      <sheetName val="FY_23_24"/>
      <sheetName val="FY_24_25"/>
      <sheetName val="Table_for_Petition"/>
      <sheetName val="Instruction_Sheet"/>
      <sheetName val="dpc_cost"/>
      <sheetName val="Survey_Status_2"/>
      <sheetName val="Latest_revised_Cost_Estimates_f"/>
      <sheetName val="Form_6"/>
      <sheetName val="220Kv_(2)"/>
      <sheetName val="QOSWS_"/>
      <sheetName val="%_of_Elect"/>
      <sheetName val="cap_all"/>
      <sheetName val="Lead_Statement"/>
      <sheetName val="Detailed_Estimate"/>
      <sheetName val="Labour_charges"/>
      <sheetName val="BREAKUP OF OIL"/>
      <sheetName val="out"/>
      <sheetName val="Stationwise Thermal &amp; Hydel Gen"/>
      <sheetName val="Executive Summary -Thermal"/>
      <sheetName val="TWELVE"/>
      <sheetName val="2004"/>
      <sheetName val="indapsp"/>
      <sheetName val="indapep"/>
      <sheetName val="indapnp"/>
      <sheetName val="12"/>
      <sheetName val="Unit_Rate5"/>
      <sheetName val="160MVA_Addl5"/>
      <sheetName val="220KV_FB5"/>
      <sheetName val="315MVA_Addl5"/>
      <sheetName val="Addl_406"/>
      <sheetName val="Addl_205"/>
      <sheetName val="Addl_63_(2)5"/>
      <sheetName val="A_3_74"/>
      <sheetName val="Data_base_Feb_094"/>
      <sheetName val="132kv_DCDS4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>
        <row r="38">
          <cell r="A38" t="str">
            <v xml:space="preserve">ESTIMATE FOR INSTALLATION OF ADDITIONAL 1X40MVA 132/33KV TRANSFORMER AT EXISTING EHV SUBSTATION </v>
          </cell>
        </row>
      </sheetData>
      <sheetData sheetId="4">
        <row r="38">
          <cell r="A38" t="str">
            <v xml:space="preserve">ESTIMATE FOR INSTALLATION OF ADDITIONAL 1X40MVA 132/33KV TRANSFORMER AT EXISTING EHV SUBSTATION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/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/>
        </row>
        <row r="173">
          <cell r="I173"/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/>
        </row>
        <row r="186">
          <cell r="I186"/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/>
        </row>
        <row r="198">
          <cell r="A198"/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/>
        </row>
        <row r="199">
          <cell r="I199"/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/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>
        <row r="38">
          <cell r="A38" t="str">
            <v xml:space="preserve">ESTIMATE FOR INSTALLATION OF ADDITIONAL 1X40MVA 132/33KV TRANSFORMER AT EXISTING EHV SUBSTATION </v>
          </cell>
        </row>
      </sheetData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8">
          <cell r="A38">
            <v>0</v>
          </cell>
        </row>
      </sheetData>
      <sheetData sheetId="35">
        <row r="38">
          <cell r="A38" t="str">
            <v xml:space="preserve">ESTIMATE FOR INSTALLATION OF ADDITIONAL 1X40MVA 132/33KV TRANSFORMER AT EXISTING EHV SUBSTATION </v>
          </cell>
        </row>
      </sheetData>
      <sheetData sheetId="36">
        <row r="38">
          <cell r="A38" t="str">
            <v xml:space="preserve">ESTIMATE FOR INSTALLATION OF ADDITIONAL 1X40MVA 132/33KV TRANSFORMER AT EXISTING EHV SUBSTATION </v>
          </cell>
        </row>
      </sheetData>
      <sheetData sheetId="37">
        <row r="38">
          <cell r="A38" t="str">
            <v xml:space="preserve">ESTIMATE FOR INSTALLATION OF ADDITIONAL 1X40MVA 132/33KV TRANSFORMER AT EXISTING EHV SUBSTATION </v>
          </cell>
        </row>
      </sheetData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>
        <row r="38">
          <cell r="A38" t="str">
            <v xml:space="preserve">ESTIMATE FOR INSTALLATION OF ADDITIONAL 1X40MVA 132/33KV TRANSFORMER AT EXISTING EHV SUBSTATION </v>
          </cell>
        </row>
      </sheetData>
      <sheetData sheetId="40">
        <row r="38">
          <cell r="A38" t="str">
            <v xml:space="preserve">ESTIMATE FOR INSTALLATION OF ADDITIONAL 1X40MVA 132/33KV TRANSFORMER AT EXISTING EHV SUBSTATION </v>
          </cell>
        </row>
      </sheetData>
      <sheetData sheetId="41">
        <row r="38">
          <cell r="A38" t="str">
            <v xml:space="preserve">ESTIMATE FOR INSTALLATION OF ADDITIONAL 1X40MVA 132/33KV TRANSFORMER AT EXISTING EHV SUBSTATION </v>
          </cell>
        </row>
      </sheetData>
      <sheetData sheetId="42">
        <row r="38">
          <cell r="A38" t="str">
            <v xml:space="preserve">ESTIMATE FOR INSTALLATION OF ADDITIONAL 1X40MVA 132/33KV TRANSFORMER AT EXISTING EHV SUBSTATION </v>
          </cell>
        </row>
      </sheetData>
      <sheetData sheetId="43">
        <row r="38">
          <cell r="A38" t="str">
            <v xml:space="preserve">ESTIMATE FOR INSTALLATION OF ADDITIONAL 1X40MVA 132/33KV TRANSFORMER AT EXISTING EHV SUBSTATION </v>
          </cell>
        </row>
      </sheetData>
      <sheetData sheetId="44">
        <row r="38">
          <cell r="A38" t="str">
            <v xml:space="preserve">ESTIMATE FOR INSTALLATION OF ADDITIONAL 1X40MVA 132/33KV TRANSFORMER AT EXISTING EHV SUBSTATION 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8">
          <cell r="A38"/>
        </row>
      </sheetData>
      <sheetData sheetId="59">
        <row r="38">
          <cell r="A38" t="str">
            <v xml:space="preserve">ESTIMATE FOR INSTALLATION OF ADDITIONAL 1X40MVA 132/33KV TRANSFORMER AT EXISTING EHV SUBSTATION </v>
          </cell>
        </row>
      </sheetData>
      <sheetData sheetId="60">
        <row r="38">
          <cell r="A38">
            <v>0</v>
          </cell>
        </row>
      </sheetData>
      <sheetData sheetId="61">
        <row r="38">
          <cell r="A38">
            <v>0</v>
          </cell>
        </row>
      </sheetData>
      <sheetData sheetId="62">
        <row r="38">
          <cell r="A38" t="str">
            <v xml:space="preserve">ESTIMATE FOR INSTALLATION OF ADDITIONAL 1X40MVA 132/33KV TRANSFORMER AT EXISTING EHV SUBSTATION </v>
          </cell>
        </row>
      </sheetData>
      <sheetData sheetId="63">
        <row r="38">
          <cell r="A38" t="str">
            <v xml:space="preserve">ESTIMATE FOR INSTALLATION OF ADDITIONAL 1X40MVA 132/33KV TRANSFORMER AT EXISTING EHV SUBSTATION </v>
          </cell>
        </row>
      </sheetData>
      <sheetData sheetId="64">
        <row r="38">
          <cell r="A38" t="str">
            <v xml:space="preserve">ESTIMATE FOR INSTALLATION OF ADDITIONAL 1X40MVA 132/33KV TRANSFORMER AT EXISTING EHV SUBSTATION </v>
          </cell>
        </row>
      </sheetData>
      <sheetData sheetId="65">
        <row r="38">
          <cell r="A38" t="str">
            <v xml:space="preserve">ESTIMATE FOR INSTALLATION OF ADDITIONAL 1X40MVA 132/33KV TRANSFORMER AT EXISTING EHV SUBSTATION </v>
          </cell>
        </row>
      </sheetData>
      <sheetData sheetId="66">
        <row r="38">
          <cell r="A38" t="str">
            <v xml:space="preserve">ESTIMATE FOR INSTALLATION OF ADDITIONAL 1X40MVA 132/33KV TRANSFORMER AT EXISTING EHV SUBSTATION </v>
          </cell>
        </row>
      </sheetData>
      <sheetData sheetId="67">
        <row r="38">
          <cell r="A38" t="str">
            <v xml:space="preserve">ESTIMATE FOR INSTALLATION OF ADDITIONAL 1X40MVA 132/33KV TRANSFORMER AT EXISTING EHV SUBSTATION </v>
          </cell>
        </row>
      </sheetData>
      <sheetData sheetId="68">
        <row r="38">
          <cell r="A38" t="str">
            <v xml:space="preserve">ESTIMATE FOR INSTALLATION OF ADDITIONAL 1X40MVA 132/33KV TRANSFORMER AT EXISTING EHV SUBSTATION </v>
          </cell>
        </row>
      </sheetData>
      <sheetData sheetId="69">
        <row r="38">
          <cell r="A38" t="str">
            <v xml:space="preserve">ESTIMATE FOR INSTALLATION OF ADDITIONAL 1X40MVA 132/33KV TRANSFORMER AT EXISTING EHV SUBSTATION </v>
          </cell>
        </row>
      </sheetData>
      <sheetData sheetId="70">
        <row r="38">
          <cell r="A38" t="str">
            <v xml:space="preserve">ESTIMATE FOR INSTALLATION OF ADDITIONAL 1X40MVA 132/33KV TRANSFORMER AT EXISTING EHV SUBSTATION </v>
          </cell>
        </row>
      </sheetData>
      <sheetData sheetId="71">
        <row r="38">
          <cell r="A38" t="str">
            <v xml:space="preserve">ESTIMATE FOR INSTALLATION OF ADDITIONAL 1X40MVA 132/33KV TRANSFORMER AT EXISTING EHV SUBSTATION </v>
          </cell>
        </row>
      </sheetData>
      <sheetData sheetId="72">
        <row r="38">
          <cell r="A38" t="str">
            <v xml:space="preserve">ESTIMATE FOR INSTALLATION OF ADDITIONAL 1X40MVA 132/33KV TRANSFORMER AT EXISTING EHV SUBSTATION </v>
          </cell>
        </row>
      </sheetData>
      <sheetData sheetId="73">
        <row r="38">
          <cell r="A38">
            <v>0</v>
          </cell>
        </row>
      </sheetData>
      <sheetData sheetId="74">
        <row r="38">
          <cell r="A38" t="str">
            <v xml:space="preserve">ESTIMATE FOR INSTALLATION OF ADDITIONAL 1X40MVA 132/33KV TRANSFORMER AT EXISTING EHV SUBSTATION </v>
          </cell>
        </row>
      </sheetData>
      <sheetData sheetId="75">
        <row r="38">
          <cell r="A38">
            <v>0</v>
          </cell>
        </row>
      </sheetData>
      <sheetData sheetId="76">
        <row r="38">
          <cell r="A38" t="str">
            <v xml:space="preserve">ESTIMATE FOR INSTALLATION OF ADDITIONAL 1X40MVA 132/33KV TRANSFORMER AT EXISTING EHV SUBSTATION </v>
          </cell>
        </row>
      </sheetData>
      <sheetData sheetId="77">
        <row r="38">
          <cell r="A38" t="str">
            <v xml:space="preserve">ESTIMATE FOR INSTALLATION OF ADDITIONAL 1X40MVA 132/33KV TRANSFORMER AT EXISTING EHV SUBSTATION </v>
          </cell>
        </row>
      </sheetData>
      <sheetData sheetId="78">
        <row r="38">
          <cell r="A38" t="str">
            <v xml:space="preserve">ESTIMATE FOR INSTALLATION OF ADDITIONAL 1X40MVA 132/33KV TRANSFORMER AT EXISTING EHV SUBSTATION </v>
          </cell>
        </row>
      </sheetData>
      <sheetData sheetId="79">
        <row r="38">
          <cell r="A38" t="str">
            <v xml:space="preserve">ESTIMATE FOR INSTALLATION OF ADDITIONAL 1X40MVA 132/33KV TRANSFORMER AT EXISTING EHV SUBSTATION </v>
          </cell>
        </row>
      </sheetData>
      <sheetData sheetId="80">
        <row r="38">
          <cell r="A38">
            <v>0</v>
          </cell>
        </row>
      </sheetData>
      <sheetData sheetId="81">
        <row r="38">
          <cell r="A38" t="str">
            <v xml:space="preserve">ESTIMATE FOR INSTALLATION OF ADDITIONAL 1X40MVA 132/33KV TRANSFORMER AT EXISTING EHV SUBSTATION </v>
          </cell>
        </row>
      </sheetData>
      <sheetData sheetId="82">
        <row r="38">
          <cell r="A38" t="str">
            <v xml:space="preserve">ESTIMATE FOR INSTALLATION OF ADDITIONAL 1X40MVA 132/33KV TRANSFORMER AT EXISTING EHV SUBSTATION </v>
          </cell>
        </row>
      </sheetData>
      <sheetData sheetId="83">
        <row r="38">
          <cell r="A38" t="str">
            <v xml:space="preserve">ESTIMATE FOR INSTALLATION OF ADDITIONAL 1X40MVA 132/33KV TRANSFORMER AT EXISTING EHV SUBSTATION </v>
          </cell>
        </row>
      </sheetData>
      <sheetData sheetId="84">
        <row r="38">
          <cell r="A38" t="str">
            <v xml:space="preserve">ESTIMATE FOR INSTALLATION OF ADDITIONAL 1X40MVA 132/33KV TRANSFORMER AT EXISTING EHV SUBSTATION </v>
          </cell>
        </row>
      </sheetData>
      <sheetData sheetId="85">
        <row r="38">
          <cell r="A38" t="str">
            <v xml:space="preserve">ESTIMATE FOR INSTALLATION OF ADDITIONAL 1X40MVA 132/33KV TRANSFORMER AT EXISTING EHV SUBSTATION </v>
          </cell>
        </row>
      </sheetData>
      <sheetData sheetId="86">
        <row r="38">
          <cell r="A38" t="str">
            <v xml:space="preserve">ESTIMATE FOR INSTALLATION OF ADDITIONAL 1X40MVA 132/33KV TRANSFORMER AT EXISTING EHV SUBSTATION </v>
          </cell>
        </row>
      </sheetData>
      <sheetData sheetId="87">
        <row r="38">
          <cell r="A38">
            <v>0</v>
          </cell>
        </row>
      </sheetData>
      <sheetData sheetId="88">
        <row r="38">
          <cell r="A38">
            <v>0</v>
          </cell>
        </row>
      </sheetData>
      <sheetData sheetId="89">
        <row r="38">
          <cell r="A38" t="str">
            <v xml:space="preserve">ESTIMATE FOR INSTALLATION OF ADDITIONAL 1X40MVA 132/33KV TRANSFORMER AT EXISTING EHV SUBSTATION </v>
          </cell>
        </row>
      </sheetData>
      <sheetData sheetId="90">
        <row r="38">
          <cell r="A38" t="str">
            <v xml:space="preserve">ESTIMATE FOR INSTALLATION OF ADDITIONAL 1X40MVA 132/33KV TRANSFORMER AT EXISTING EHV SUBSTATION </v>
          </cell>
        </row>
      </sheetData>
      <sheetData sheetId="91">
        <row r="38">
          <cell r="A38" t="str">
            <v xml:space="preserve">ESTIMATE FOR INSTALLATION OF ADDITIONAL 1X40MVA 132/33KV TRANSFORMER AT EXISTING EHV SUBSTATION </v>
          </cell>
        </row>
      </sheetData>
      <sheetData sheetId="92">
        <row r="38">
          <cell r="A38" t="str">
            <v xml:space="preserve">ESTIMATE FOR INSTALLATION OF ADDITIONAL 1X40MVA 132/33KV TRANSFORMER AT EXISTING EHV SUBSTATION </v>
          </cell>
        </row>
      </sheetData>
      <sheetData sheetId="93">
        <row r="38">
          <cell r="A38" t="str">
            <v xml:space="preserve">ESTIMATE FOR INSTALLATION OF ADDITIONAL 1X40MVA 132/33KV TRANSFORMER AT EXISTING EHV SUBSTATION </v>
          </cell>
        </row>
      </sheetData>
      <sheetData sheetId="94">
        <row r="38">
          <cell r="A38">
            <v>0</v>
          </cell>
        </row>
      </sheetData>
      <sheetData sheetId="95">
        <row r="38">
          <cell r="A38" t="str">
            <v xml:space="preserve">ESTIMATE FOR INSTALLATION OF ADDITIONAL 1X40MVA 132/33KV TRANSFORMER AT EXISTING EHV SUBSTATION </v>
          </cell>
        </row>
      </sheetData>
      <sheetData sheetId="96">
        <row r="38">
          <cell r="A38" t="str">
            <v xml:space="preserve">ESTIMATE FOR INSTALLATION OF ADDITIONAL 1X40MVA 132/33KV TRANSFORMER AT EXISTING EHV SUBSTATION </v>
          </cell>
        </row>
      </sheetData>
      <sheetData sheetId="97">
        <row r="38">
          <cell r="A38" t="str">
            <v xml:space="preserve">ESTIMATE FOR INSTALLATION OF ADDITIONAL 1X40MVA 132/33KV TRANSFORMER AT EXISTING EHV SUBSTATION </v>
          </cell>
        </row>
      </sheetData>
      <sheetData sheetId="98">
        <row r="38">
          <cell r="A38" t="str">
            <v xml:space="preserve">ESTIMATE FOR INSTALLATION OF ADDITIONAL 1X40MVA 132/33KV TRANSFORMER AT EXISTING EHV SUBSTATION </v>
          </cell>
        </row>
      </sheetData>
      <sheetData sheetId="99">
        <row r="38">
          <cell r="A38" t="str">
            <v xml:space="preserve">ESTIMATE FOR INSTALLATION OF ADDITIONAL 1X40MVA 132/33KV TRANSFORMER AT EXISTING EHV SUBSTATION </v>
          </cell>
        </row>
      </sheetData>
      <sheetData sheetId="100">
        <row r="38">
          <cell r="A38" t="str">
            <v xml:space="preserve">ESTIMATE FOR INSTALLATION OF ADDITIONAL 1X40MVA 132/33KV TRANSFORMER AT EXISTING EHV SUBSTATION </v>
          </cell>
        </row>
      </sheetData>
      <sheetData sheetId="101">
        <row r="38">
          <cell r="A38" t="str">
            <v xml:space="preserve">ESTIMATE FOR INSTALLATION OF ADDITIONAL 1X40MVA 132/33KV TRANSFORMER AT EXISTING EHV SUBSTATION </v>
          </cell>
        </row>
      </sheetData>
      <sheetData sheetId="102">
        <row r="38">
          <cell r="A38" t="str">
            <v xml:space="preserve">ESTIMATE FOR INSTALLATION OF ADDITIONAL 1X40MVA 132/33KV TRANSFORMER AT EXISTING EHV SUBSTATION </v>
          </cell>
        </row>
      </sheetData>
      <sheetData sheetId="103">
        <row r="38">
          <cell r="A38" t="str">
            <v xml:space="preserve">ESTIMATE FOR INSTALLATION OF ADDITIONAL 1X40MVA 132/33KV TRANSFORMER AT EXISTING EHV SUBSTATION </v>
          </cell>
        </row>
      </sheetData>
      <sheetData sheetId="104">
        <row r="38">
          <cell r="A38" t="str">
            <v xml:space="preserve">ESTIMATE FOR INSTALLATION OF ADDITIONAL 1X40MVA 132/33KV TRANSFORMER AT EXISTING EHV SUBSTATION </v>
          </cell>
        </row>
      </sheetData>
      <sheetData sheetId="105">
        <row r="38">
          <cell r="A38" t="str">
            <v xml:space="preserve">ESTIMATE FOR INSTALLATION OF ADDITIONAL 1X40MVA 132/33KV TRANSFORMER AT EXISTING EHV SUBSTATION </v>
          </cell>
        </row>
      </sheetData>
      <sheetData sheetId="106">
        <row r="38">
          <cell r="A38" t="str">
            <v xml:space="preserve">ESTIMATE FOR INSTALLATION OF ADDITIONAL 1X40MVA 132/33KV TRANSFORMER AT EXISTING EHV SUBSTATION </v>
          </cell>
        </row>
      </sheetData>
      <sheetData sheetId="107">
        <row r="38">
          <cell r="A38" t="str">
            <v xml:space="preserve">ESTIMATE FOR INSTALLATION OF ADDITIONAL 1X40MVA 132/33KV TRANSFORMER AT EXISTING EHV SUBSTATION </v>
          </cell>
        </row>
      </sheetData>
      <sheetData sheetId="108">
        <row r="38">
          <cell r="A38" t="str">
            <v xml:space="preserve">ESTIMATE FOR INSTALLATION OF ADDITIONAL 1X40MVA 132/33KV TRANSFORMER AT EXISTING EHV SUBSTATION </v>
          </cell>
        </row>
      </sheetData>
      <sheetData sheetId="109">
        <row r="38">
          <cell r="A38" t="str">
            <v xml:space="preserve">ESTIMATE FOR INSTALLATION OF ADDITIONAL 1X40MVA 132/33KV TRANSFORMER AT EXISTING EHV SUBSTATION </v>
          </cell>
        </row>
      </sheetData>
      <sheetData sheetId="110" refreshError="1"/>
      <sheetData sheetId="111">
        <row r="38">
          <cell r="A38" t="str">
            <v xml:space="preserve">ESTIMATE FOR INSTALLATION OF ADDITIONAL 1X40MVA 132/33KV TRANSFORMER AT EXISTING EHV SUBSTATION </v>
          </cell>
        </row>
      </sheetData>
      <sheetData sheetId="112">
        <row r="38">
          <cell r="A38" t="str">
            <v xml:space="preserve">ESTIMATE FOR INSTALLATION OF ADDITIONAL 1X40MVA 132/33KV TRANSFORMER AT EXISTING EHV SUBSTATION </v>
          </cell>
        </row>
      </sheetData>
      <sheetData sheetId="113">
        <row r="38">
          <cell r="A38" t="str">
            <v xml:space="preserve">ESTIMATE FOR INSTALLATION OF ADDITIONAL 1X40MVA 132/33KV TRANSFORMER AT EXISTING EHV SUBSTATION </v>
          </cell>
        </row>
      </sheetData>
      <sheetData sheetId="114">
        <row r="38">
          <cell r="A38" t="str">
            <v xml:space="preserve">ESTIMATE FOR INSTALLATION OF ADDITIONAL 1X40MVA 132/33KV TRANSFORMER AT EXISTING EHV SUBSTATION </v>
          </cell>
        </row>
      </sheetData>
      <sheetData sheetId="115">
        <row r="38">
          <cell r="A38" t="str">
            <v xml:space="preserve">ESTIMATE FOR INSTALLATION OF ADDITIONAL 1X40MVA 132/33KV TRANSFORMER AT EXISTING EHV SUBSTATION </v>
          </cell>
        </row>
      </sheetData>
      <sheetData sheetId="116">
        <row r="38">
          <cell r="A38" t="str">
            <v xml:space="preserve">ESTIMATE FOR INSTALLATION OF ADDITIONAL 1X40MVA 132/33KV TRANSFORMER AT EXISTING EHV SUBSTATION </v>
          </cell>
        </row>
      </sheetData>
      <sheetData sheetId="117">
        <row r="38">
          <cell r="A38" t="str">
            <v xml:space="preserve">ESTIMATE FOR INSTALLATION OF ADDITIONAL 1X40MVA 132/33KV TRANSFORMER AT EXISTING EHV SUBSTATION </v>
          </cell>
        </row>
      </sheetData>
      <sheetData sheetId="118">
        <row r="38">
          <cell r="A38" t="str">
            <v xml:space="preserve">ESTIMATE FOR INSTALLATION OF ADDITIONAL 1X40MVA 132/33KV TRANSFORMER AT EXISTING EHV SUBSTATION </v>
          </cell>
        </row>
      </sheetData>
      <sheetData sheetId="119">
        <row r="38">
          <cell r="A38" t="str">
            <v xml:space="preserve">ESTIMATE FOR INSTALLATION OF ADDITIONAL 1X40MVA 132/33KV TRANSFORMER AT EXISTING EHV SUBSTATION </v>
          </cell>
        </row>
      </sheetData>
      <sheetData sheetId="120">
        <row r="38">
          <cell r="A38" t="str">
            <v xml:space="preserve">ESTIMATE FOR INSTALLATION OF ADDITIONAL 1X40MVA 132/33KV TRANSFORMER AT EXISTING EHV SUBSTATION </v>
          </cell>
        </row>
      </sheetData>
      <sheetData sheetId="121">
        <row r="38">
          <cell r="A38" t="str">
            <v xml:space="preserve">ESTIMATE FOR INSTALLATION OF ADDITIONAL 1X40MVA 132/33KV TRANSFORMER AT EXISTING EHV SUBSTATION </v>
          </cell>
        </row>
      </sheetData>
      <sheetData sheetId="122">
        <row r="38">
          <cell r="A38" t="str">
            <v xml:space="preserve">ESTIMATE FOR INSTALLATION OF ADDITIONAL 1X40MVA 132/33KV TRANSFORMER AT EXISTING EHV SUBSTATION 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>
        <row r="38">
          <cell r="A38" t="str">
            <v xml:space="preserve">ESTIMATE FOR INSTALLATION OF ADDITIONAL 1X40MVA 132/33KV TRANSFORMER AT EXISTING EHV SUBSTATION </v>
          </cell>
        </row>
      </sheetData>
      <sheetData sheetId="128">
        <row r="38">
          <cell r="A38" t="str">
            <v xml:space="preserve">ESTIMATE FOR INSTALLATION OF ADDITIONAL 1X40MVA 132/33KV TRANSFORMER AT EXISTING EHV SUBSTATION </v>
          </cell>
        </row>
      </sheetData>
      <sheetData sheetId="129">
        <row r="38">
          <cell r="A38" t="str">
            <v xml:space="preserve">ESTIMATE FOR INSTALLATION OF ADDITIONAL 1X40MVA 132/33KV TRANSFORMER AT EXISTING EHV SUBSTATION </v>
          </cell>
        </row>
      </sheetData>
      <sheetData sheetId="130">
        <row r="38">
          <cell r="A38" t="str">
            <v xml:space="preserve">ESTIMATE FOR INSTALLATION OF ADDITIONAL 1X40MVA 132/33KV TRANSFORMER AT EXISTING EHV SUBSTATION </v>
          </cell>
        </row>
      </sheetData>
      <sheetData sheetId="131">
        <row r="38">
          <cell r="A38" t="str">
            <v xml:space="preserve">ESTIMATE FOR INSTALLATION OF ADDITIONAL 1X40MVA 132/33KV TRANSFORMER AT EXISTING EHV SUBSTATION </v>
          </cell>
        </row>
      </sheetData>
      <sheetData sheetId="132">
        <row r="38">
          <cell r="A38" t="str">
            <v xml:space="preserve">ESTIMATE FOR INSTALLATION OF ADDITIONAL 1X40MVA 132/33KV TRANSFORMER AT EXISTING EHV SUBSTATION </v>
          </cell>
        </row>
      </sheetData>
      <sheetData sheetId="133">
        <row r="38">
          <cell r="A38" t="str">
            <v xml:space="preserve">ESTIMATE FOR INSTALLATION OF ADDITIONAL 1X40MVA 132/33KV TRANSFORMER AT EXISTING EHV SUBSTATION </v>
          </cell>
        </row>
      </sheetData>
      <sheetData sheetId="134">
        <row r="38">
          <cell r="A38" t="str">
            <v xml:space="preserve">ESTIMATE FOR INSTALLATION OF ADDITIONAL 1X40MVA 132/33KV TRANSFORMER AT EXISTING EHV SUBSTATION </v>
          </cell>
        </row>
      </sheetData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>
        <row r="38">
          <cell r="A38" t="str">
            <v xml:space="preserve">ESTIMATE FOR INSTALLATION OF ADDITIONAL 1X40MVA 132/33KV TRANSFORMER AT EXISTING EHV SUBSTATION </v>
          </cell>
        </row>
      </sheetData>
      <sheetData sheetId="163">
        <row r="38">
          <cell r="A38" t="str">
            <v xml:space="preserve">ESTIMATE FOR INSTALLATION OF ADDITIONAL 1X40MVA 132/33KV TRANSFORMER AT EXISTING EHV SUBSTATION </v>
          </cell>
        </row>
      </sheetData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ctual financial data"/>
      <sheetName val="Actual financial data(Lakhs)"/>
      <sheetName val="Cash Flow"/>
      <sheetName val="2nd monthly report"/>
      <sheetName val="Loan Position"/>
      <sheetName val="Summary Actual data"/>
      <sheetName val="Actual Data per Unit sold"/>
      <sheetName val="Consumer no"/>
      <sheetName val="Connected load"/>
      <sheetName val="Actual Data per Unit purchase"/>
      <sheetName val="Categorywise units sold"/>
      <sheetName val="Monthwise Units Sold and purcha"/>
      <sheetName val="Debtors detail"/>
      <sheetName val="Categorywise assessment"/>
      <sheetName val="1% decrease in distribution los"/>
      <sheetName val="Ist monthly Report"/>
      <sheetName val="comparision with UHBV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seb"/>
      <sheetName val="Notes_on_changes"/>
      <sheetName val="Sheet1"/>
      <sheetName val="Financial Estimates"/>
      <sheetName val="per unit"/>
      <sheetName val="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Assumptions"/>
      <sheetName val="Discom Details"/>
      <sheetName val="A 3.7"/>
      <sheetName val="C.S.GENERATION"/>
      <sheetName val="Cash Flow"/>
      <sheetName val="Sch-3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04rel"/>
      <sheetName val="all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RAJ"/>
      <sheetName val="DCL AUG 12"/>
      <sheetName val="General"/>
      <sheetName val="7.11 p1"/>
      <sheetName val="strain"/>
      <sheetName val="data"/>
      <sheetName val="Form-B"/>
      <sheetName val="7_11_p1"/>
      <sheetName val="Discom_Details1"/>
      <sheetName val="A_3_71"/>
      <sheetName val="C_S_GENERATION1"/>
      <sheetName val="7_11_p11"/>
      <sheetName val="Discom_Details2"/>
      <sheetName val="A_3_72"/>
      <sheetName val="C_S_GENERATION2"/>
      <sheetName val="7_11_p12"/>
      <sheetName val="4 Annex 1 Basic rate"/>
      <sheetName val="Index Feb 09"/>
      <sheetName val="Data base Feb 09"/>
      <sheetName val="SCF"/>
      <sheetName val="Report"/>
      <sheetName val="HLY_-99-004"/>
      <sheetName val="Hydro_Data4"/>
      <sheetName val="dpc_cost4"/>
      <sheetName val="Plant_Availability4"/>
      <sheetName val="Cash_Flow1"/>
      <sheetName val="tb2002 linked"/>
      <sheetName val="sum"/>
      <sheetName val="DPT-PW"/>
      <sheetName val="Factor_sheet"/>
      <sheetName val="Energy_bal"/>
      <sheetName val="Dispatch 2.0"/>
      <sheetName val="DETAILED  BOQ"/>
      <sheetName val="sep01"/>
      <sheetName val="TRP"/>
      <sheetName val="Dom"/>
      <sheetName val="Inputs"/>
      <sheetName val="Feb-06"/>
      <sheetName val="17(B) govt"/>
      <sheetName val="NOPAT_VDF"/>
      <sheetName val="Invested capital_VDF"/>
      <sheetName val="Conductor Size"/>
      <sheetName val="Addl.40"/>
      <sheetName val="DETAILED__BOQ"/>
      <sheetName val="DCL_AUG_12"/>
      <sheetName val="Index_Feb_09"/>
      <sheetName val="Data_base_Feb_09"/>
      <sheetName val="Dispatch_2_0"/>
      <sheetName val="Addl_40"/>
      <sheetName val="Sheet2"/>
      <sheetName val="FT-05-02IsoBOM"/>
      <sheetName val="1"/>
      <sheetName val="Code"/>
      <sheetName val="Design"/>
      <sheetName val="Coalmine"/>
      <sheetName val="Staff Acco.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CFL-KIM"/>
      <sheetName val="XLR_NoRangeSheet"/>
      <sheetName val="B&amp;CM LIST"/>
      <sheetName val="Licensee Information"/>
      <sheetName val="HLY_-99-005"/>
      <sheetName val="Hydro_Data5"/>
      <sheetName val="dpc_cost5"/>
      <sheetName val="Plant_Availability5"/>
      <sheetName val="Discom_Details3"/>
      <sheetName val="A_3_73"/>
      <sheetName val="C_S_GENERATION3"/>
      <sheetName val="Cash_Flow2"/>
      <sheetName val="DCL_AUG_121"/>
      <sheetName val="Index_Feb_091"/>
      <sheetName val="Data_base_Feb_091"/>
      <sheetName val="7_11_p13"/>
      <sheetName val="tb2002_linked"/>
      <sheetName val="4_Annex_1_Basic_rate"/>
      <sheetName val="17(B)_govt"/>
      <sheetName val="Dispatch_2_01"/>
      <sheetName val="DETAILED__BOQ1"/>
      <sheetName val="Invested_capital_VDF"/>
      <sheetName val="Licensee_Information"/>
      <sheetName val="Addl_401"/>
      <sheetName val="Conductor_Size"/>
      <sheetName val="Staff_Acco_"/>
      <sheetName val="BLR_1"/>
      <sheetName val="B&amp;CM_LIST"/>
      <sheetName val="out"/>
      <sheetName val="distr RF3"/>
      <sheetName val="HW"/>
      <sheetName val="80S RF3"/>
      <sheetName val="list"/>
      <sheetName val="HLY_-99-006"/>
      <sheetName val="Hydro_Data6"/>
      <sheetName val="dpc_cost6"/>
      <sheetName val="Plant_Availability6"/>
      <sheetName val="Cash_Flow3"/>
      <sheetName val="HLY_-99-007"/>
      <sheetName val="Hydro_Data7"/>
      <sheetName val="dpc_cost7"/>
      <sheetName val="Plant_Availability7"/>
      <sheetName val="Cash_Flow4"/>
      <sheetName val="A_3_74"/>
      <sheetName val="Discom_Details4"/>
      <sheetName val="C_S_GENERATION4"/>
      <sheetName val="DIY Affil"/>
      <sheetName val="GAC Affil"/>
      <sheetName val="Salient1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D1">
            <v>0</v>
          </cell>
        </row>
      </sheetData>
      <sheetData sheetId="34">
        <row r="1">
          <cell r="D1">
            <v>0</v>
          </cell>
        </row>
      </sheetData>
      <sheetData sheetId="35">
        <row r="1">
          <cell r="D1">
            <v>0</v>
          </cell>
        </row>
      </sheetData>
      <sheetData sheetId="36"/>
      <sheetData sheetId="37"/>
      <sheetData sheetId="38">
        <row r="1">
          <cell r="D1">
            <v>0</v>
          </cell>
        </row>
      </sheetData>
      <sheetData sheetId="39">
        <row r="1">
          <cell r="D1">
            <v>0</v>
          </cell>
        </row>
      </sheetData>
      <sheetData sheetId="40">
        <row r="1">
          <cell r="D1">
            <v>0</v>
          </cell>
        </row>
      </sheetData>
      <sheetData sheetId="41" refreshError="1"/>
      <sheetData sheetId="42" refreshError="1"/>
      <sheetData sheetId="43">
        <row r="1">
          <cell r="D1">
            <v>0</v>
          </cell>
        </row>
      </sheetData>
      <sheetData sheetId="44">
        <row r="1">
          <cell r="D1">
            <v>0</v>
          </cell>
        </row>
      </sheetData>
      <sheetData sheetId="45">
        <row r="1">
          <cell r="D1">
            <v>0</v>
          </cell>
        </row>
      </sheetData>
      <sheetData sheetId="46">
        <row r="1">
          <cell r="D1">
            <v>0</v>
          </cell>
        </row>
      </sheetData>
      <sheetData sheetId="47">
        <row r="1">
          <cell r="D1">
            <v>0</v>
          </cell>
        </row>
      </sheetData>
      <sheetData sheetId="48">
        <row r="1">
          <cell r="D1">
            <v>0</v>
          </cell>
        </row>
      </sheetData>
      <sheetData sheetId="49">
        <row r="1">
          <cell r="D1">
            <v>0</v>
          </cell>
        </row>
      </sheetData>
      <sheetData sheetId="50">
        <row r="1">
          <cell r="D1">
            <v>0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1">
          <cell r="D1">
            <v>0</v>
          </cell>
        </row>
      </sheetData>
      <sheetData sheetId="73">
        <row r="1">
          <cell r="D1">
            <v>0</v>
          </cell>
        </row>
      </sheetData>
      <sheetData sheetId="74">
        <row r="1">
          <cell r="D1">
            <v>0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1">
          <cell r="D1">
            <v>0</v>
          </cell>
        </row>
      </sheetData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>
        <row r="1">
          <cell r="D1">
            <v>0</v>
          </cell>
        </row>
      </sheetData>
      <sheetData sheetId="93">
        <row r="1">
          <cell r="D1">
            <v>0</v>
          </cell>
        </row>
      </sheetData>
      <sheetData sheetId="94">
        <row r="1">
          <cell r="D1">
            <v>0</v>
          </cell>
        </row>
      </sheetData>
      <sheetData sheetId="95">
        <row r="1">
          <cell r="D1">
            <v>0</v>
          </cell>
        </row>
      </sheetData>
      <sheetData sheetId="96">
        <row r="1">
          <cell r="D1">
            <v>0</v>
          </cell>
        </row>
      </sheetData>
      <sheetData sheetId="97">
        <row r="1">
          <cell r="D1">
            <v>0</v>
          </cell>
        </row>
      </sheetData>
      <sheetData sheetId="98">
        <row r="1">
          <cell r="D1">
            <v>0</v>
          </cell>
        </row>
      </sheetData>
      <sheetData sheetId="99">
        <row r="1">
          <cell r="D1">
            <v>0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8-09 ALL DISCOM"/>
      <sheetName val="YEARWISE ENER (2)"/>
      <sheetName val="YEARWISE ENER"/>
      <sheetName val="MONTHWISE"/>
    </sheetNames>
    <sheetDataSet>
      <sheetData sheetId="0"/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form????????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put Data"/>
      <sheetName val="DS1"/>
      <sheetName val="DS2"/>
      <sheetName val="DS3"/>
      <sheetName val="DS4"/>
      <sheetName val="ARR-FRP Diff"/>
      <sheetName val="DS5"/>
      <sheetName val="DS6"/>
      <sheetName val="DS7"/>
      <sheetName val="DS8"/>
      <sheetName val="DF1"/>
      <sheetName val="DF1a"/>
      <sheetName val="DF2"/>
      <sheetName val="DF3"/>
      <sheetName val="DF4"/>
      <sheetName val="DF4a"/>
      <sheetName val="DF5"/>
      <sheetName val="DF6"/>
      <sheetName val="DF6a"/>
      <sheetName val="DF6b"/>
      <sheetName val="DF7"/>
      <sheetName val="DF8"/>
      <sheetName val="DF9"/>
      <sheetName val="DF9a"/>
      <sheetName val="DF10"/>
      <sheetName val="DF11"/>
      <sheetName val="DF12"/>
      <sheetName val="DF13"/>
      <sheetName val="DF14"/>
      <sheetName val="DF15"/>
      <sheetName val="DF16"/>
      <sheetName val="DF17"/>
      <sheetName val="DF18"/>
      <sheetName val="DF19"/>
      <sheetName val="A&amp;G 1"/>
      <sheetName val="EC"/>
      <sheetName val="A&amp;G"/>
      <sheetName val="R&amp;M"/>
      <sheetName val="FYP Loans"/>
      <sheetName val="Inv Plan"/>
      <sheetName val="GFA &amp; Dep"/>
      <sheetName val="L&amp;I 2010-11"/>
      <sheetName val="L&amp;I 2011-12"/>
      <sheetName val="L&amp;I 2012-13"/>
      <sheetName val="Rev Subsidy"/>
      <sheetName val="Exp capitalized"/>
      <sheetName val="Summary"/>
      <sheetName val="Other debits"/>
      <sheetName val="NTI"/>
      <sheetName val="Subsidy"/>
      <sheetName val="Comp. Invstt"/>
      <sheetName val="Av Cash"/>
      <sheetName val="Av Store"/>
      <sheetName val="P&amp;L BS"/>
      <sheetName val="True up"/>
      <sheetName val="Receiva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d Actual Data"/>
      <sheetName val="Outstanding position"/>
      <sheetName val="Loan Position"/>
      <sheetName val="Cash Flow"/>
      <sheetName val="Trends"/>
      <sheetName val="Summary Actual Data"/>
      <sheetName val="Actual Data Per unit Sold"/>
      <sheetName val="Actual Data Per unit Purchased"/>
      <sheetName val="monthwise Um AG consumer"/>
      <sheetName val="Diff. between AC and Comm."/>
      <sheetName val="Connected load"/>
      <sheetName val="Trends Of Eng and Cons Mix"/>
      <sheetName val="1% decrease in T&amp;D loss"/>
      <sheetName val="Relation of AG mix to T&amp;D"/>
      <sheetName val="Comparision of Actuals with Bud"/>
      <sheetName val="comparision ARR filed and Appro"/>
    </sheetNames>
    <sheetDataSet>
      <sheetData sheetId="0" refreshError="1"/>
      <sheetData sheetId="1" refreshError="1"/>
      <sheetData sheetId="2" refreshError="1">
        <row r="176">
          <cell r="B176">
            <v>91.98</v>
          </cell>
          <cell r="C176">
            <v>130.93</v>
          </cell>
          <cell r="D176">
            <v>64.14</v>
          </cell>
          <cell r="E176">
            <v>117.25</v>
          </cell>
          <cell r="F176">
            <v>67.12</v>
          </cell>
          <cell r="G176">
            <v>27.599999999999998</v>
          </cell>
        </row>
        <row r="177">
          <cell r="B177">
            <v>80</v>
          </cell>
          <cell r="C177">
            <v>350</v>
          </cell>
          <cell r="D177">
            <v>530</v>
          </cell>
          <cell r="E177">
            <v>320</v>
          </cell>
          <cell r="F177">
            <v>319.98</v>
          </cell>
          <cell r="G177">
            <v>460.42</v>
          </cell>
        </row>
        <row r="184">
          <cell r="B184">
            <v>14.97</v>
          </cell>
          <cell r="C184">
            <v>36.21</v>
          </cell>
          <cell r="D184">
            <v>112.25999999999999</v>
          </cell>
          <cell r="E184">
            <v>58.999999999999986</v>
          </cell>
          <cell r="F184">
            <v>67.16</v>
          </cell>
          <cell r="G184">
            <v>46.74</v>
          </cell>
        </row>
        <row r="185">
          <cell r="B185">
            <v>11.39</v>
          </cell>
          <cell r="C185">
            <v>106.63</v>
          </cell>
          <cell r="D185">
            <v>247.22000000000003</v>
          </cell>
          <cell r="E185">
            <v>354.9</v>
          </cell>
          <cell r="F185">
            <v>355.65</v>
          </cell>
          <cell r="G185">
            <v>319.99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d Actual Data"/>
      <sheetName val="Outstanding position"/>
      <sheetName val="Loan Position"/>
      <sheetName val="Cash Flow"/>
      <sheetName val="Trends"/>
      <sheetName val="Summary Actual Data"/>
      <sheetName val="Actual Data Per unit Sold"/>
      <sheetName val="Actual Data Per unit Purchased"/>
      <sheetName val="monthwise Um AG consumer"/>
      <sheetName val="Diff. between AC and Comm."/>
      <sheetName val="Connected load"/>
      <sheetName val="Trends Of Eng and Cons Mix"/>
      <sheetName val="1% decrease in T&amp;D loss"/>
      <sheetName val="Relation of AG mix to T&amp;D"/>
      <sheetName val="Comparision of Actuals with Bud"/>
      <sheetName val="comparision ARR filed and Appro"/>
    </sheetNames>
    <sheetDataSet>
      <sheetData sheetId="0" refreshError="1"/>
      <sheetData sheetId="1" refreshError="1"/>
      <sheetData sheetId="2" refreshError="1">
        <row r="176">
          <cell r="B176">
            <v>91.98</v>
          </cell>
          <cell r="C176">
            <v>130.93</v>
          </cell>
          <cell r="D176">
            <v>64.14</v>
          </cell>
          <cell r="E176">
            <v>117.25</v>
          </cell>
          <cell r="F176">
            <v>67.12</v>
          </cell>
          <cell r="G176">
            <v>27.599999999999998</v>
          </cell>
        </row>
        <row r="177">
          <cell r="B177">
            <v>80</v>
          </cell>
          <cell r="C177">
            <v>350</v>
          </cell>
          <cell r="D177">
            <v>530</v>
          </cell>
          <cell r="E177">
            <v>320</v>
          </cell>
          <cell r="F177">
            <v>319.98</v>
          </cell>
          <cell r="G177">
            <v>460.42</v>
          </cell>
        </row>
        <row r="184">
          <cell r="B184">
            <v>14.97</v>
          </cell>
          <cell r="C184">
            <v>36.21</v>
          </cell>
          <cell r="D184">
            <v>112.25999999999999</v>
          </cell>
          <cell r="E184">
            <v>58.999999999999986</v>
          </cell>
          <cell r="F184">
            <v>67.16</v>
          </cell>
          <cell r="G184">
            <v>46.74</v>
          </cell>
        </row>
        <row r="185">
          <cell r="B185">
            <v>11.39</v>
          </cell>
          <cell r="C185">
            <v>106.63</v>
          </cell>
          <cell r="D185">
            <v>247.22000000000003</v>
          </cell>
          <cell r="E185">
            <v>354.9</v>
          </cell>
          <cell r="F185">
            <v>355.65</v>
          </cell>
          <cell r="G185">
            <v>319.99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A 3_7"/>
      <sheetName val="Loan 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 2.1 Final"/>
      <sheetName val="Discom FY24"/>
      <sheetName val="DISCOM without Dupto March 2024"/>
      <sheetName val="DF Bikaner FY24"/>
      <sheetName val="Upto March 2024 DF"/>
    </sheetNames>
    <sheetDataSet>
      <sheetData sheetId="0"/>
      <sheetData sheetId="1">
        <row r="14">
          <cell r="E14">
            <v>110826.87</v>
          </cell>
        </row>
        <row r="15">
          <cell r="E15">
            <v>1549488.82</v>
          </cell>
        </row>
        <row r="16">
          <cell r="E16">
            <v>840906.94</v>
          </cell>
        </row>
        <row r="17">
          <cell r="E17">
            <v>1009208.93</v>
          </cell>
        </row>
        <row r="18">
          <cell r="E18">
            <v>461038.29</v>
          </cell>
        </row>
        <row r="19">
          <cell r="E19">
            <v>185583.17</v>
          </cell>
        </row>
        <row r="20">
          <cell r="E20">
            <v>114374.1</v>
          </cell>
        </row>
        <row r="22">
          <cell r="E22">
            <v>28386.62</v>
          </cell>
        </row>
        <row r="27">
          <cell r="E27">
            <v>358153.52</v>
          </cell>
        </row>
        <row r="28">
          <cell r="E28">
            <v>84653.62</v>
          </cell>
        </row>
        <row r="29">
          <cell r="E29">
            <v>61397.55</v>
          </cell>
        </row>
        <row r="30">
          <cell r="E30">
            <v>26264.07</v>
          </cell>
        </row>
        <row r="32">
          <cell r="E32">
            <v>133218.51999999999</v>
          </cell>
        </row>
        <row r="33">
          <cell r="E33">
            <v>56866.59</v>
          </cell>
        </row>
        <row r="34">
          <cell r="E34">
            <v>115168.03</v>
          </cell>
        </row>
        <row r="35">
          <cell r="E35">
            <v>325441.98</v>
          </cell>
        </row>
        <row r="37">
          <cell r="E37">
            <v>334761.57</v>
          </cell>
        </row>
        <row r="40">
          <cell r="E40">
            <v>80413.42</v>
          </cell>
        </row>
        <row r="41">
          <cell r="E41">
            <v>67916.39</v>
          </cell>
        </row>
        <row r="44">
          <cell r="E44">
            <v>7558895.1499999994</v>
          </cell>
        </row>
        <row r="45">
          <cell r="E45">
            <v>544487.1</v>
          </cell>
        </row>
        <row r="48">
          <cell r="E48">
            <v>595045.06999999995</v>
          </cell>
        </row>
        <row r="49">
          <cell r="E49">
            <v>765.57</v>
          </cell>
        </row>
        <row r="52">
          <cell r="E52">
            <v>210340.94999999998</v>
          </cell>
        </row>
        <row r="53">
          <cell r="E53">
            <v>112469.70000000001</v>
          </cell>
        </row>
        <row r="56">
          <cell r="E56">
            <v>247842.75</v>
          </cell>
        </row>
        <row r="57">
          <cell r="E57">
            <v>428829.67</v>
          </cell>
        </row>
        <row r="60">
          <cell r="E60">
            <v>1625049.74</v>
          </cell>
        </row>
        <row r="64">
          <cell r="E64">
            <v>72668.17</v>
          </cell>
        </row>
        <row r="65">
          <cell r="E65">
            <v>117807.24</v>
          </cell>
        </row>
        <row r="68">
          <cell r="E68">
            <v>32433.040000000001</v>
          </cell>
        </row>
        <row r="69">
          <cell r="E69">
            <v>20023.61</v>
          </cell>
        </row>
        <row r="71">
          <cell r="E71">
            <v>231278.4</v>
          </cell>
        </row>
        <row r="74">
          <cell r="E74">
            <v>21690.55</v>
          </cell>
        </row>
        <row r="75">
          <cell r="E75">
            <v>160622</v>
          </cell>
        </row>
        <row r="77">
          <cell r="E77">
            <v>33055</v>
          </cell>
        </row>
        <row r="78">
          <cell r="E78">
            <v>901.01</v>
          </cell>
        </row>
        <row r="80">
          <cell r="E80">
            <v>17958273.719999995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orary Connection_FY24"/>
      <sheetName val="F 2.1 FY 23-24"/>
      <sheetName val="F2.1 Final 23"/>
      <sheetName val="F 2.1 Final"/>
      <sheetName val="F 2.1 a"/>
      <sheetName val="F2.1 BkESL"/>
      <sheetName val="F2.2 23"/>
      <sheetName val="F2.2 FY 23-24"/>
      <sheetName val="F1.1"/>
      <sheetName val="F2.3"/>
      <sheetName val="F2.4 "/>
      <sheetName val="F2.6 "/>
      <sheetName val="F2.5"/>
      <sheetName val="F2.7 FY24"/>
      <sheetName val="F3.1 23 "/>
      <sheetName val="F3.1 23 Old"/>
      <sheetName val="F3.2"/>
      <sheetName val="F3.2(a)"/>
      <sheetName val="F3.2(b"/>
      <sheetName val="F3.2(c)"/>
      <sheetName val="F3.2(d)"/>
      <sheetName val="F3.3"/>
      <sheetName val="F3.4 &amp; 3.5"/>
      <sheetName val="F3.6"/>
      <sheetName val="F3.7)"/>
      <sheetName val="F 3.8"/>
      <sheetName val="F3.9"/>
      <sheetName val="F3.10"/>
      <sheetName val="F 3.11"/>
      <sheetName val="4.1_2023-24"/>
      <sheetName val="4.1("/>
      <sheetName val="F4.2"/>
      <sheetName val="F 4.3"/>
      <sheetName val="F 4.4"/>
      <sheetName val="F5.1"/>
      <sheetName val="F 6.1"/>
      <sheetName val="F 6.2"/>
      <sheetName val="F7.1"/>
      <sheetName val="F7.2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L30">
            <v>2.2108214829999997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201-04REL-Final"/>
      <sheetName val="A 3.7"/>
      <sheetName val="CE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  <sheetName val="Masters"/>
      <sheetName val="????(?????)"/>
      <sheetName val="po-log - curr. rate"/>
      <sheetName val="teo model"/>
      <sheetName val="A_3_71"/>
      <sheetName val="Metro_consind_updation_sheet"/>
      <sheetName val="BD-Cons-FY_2017-18"/>
      <sheetName val="Cons-_FY_2018-19"/>
      <sheetName val="Cons-Existing-re_comp"/>
      <sheetName val="Re-computation_of_sales-19-_(2)"/>
      <sheetName val="LMV-10_working"/>
      <sheetName val="FY_2017-18_Revenue"/>
      <sheetName val="Discom_wise_Reveneue_FY_2017-18"/>
      <sheetName val="Re-computation_of_sales-19-20"/>
      <sheetName val="po-log_-_curr__rate"/>
      <sheetName val="teo_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orary Connection_FY24"/>
      <sheetName val="F1.1"/>
      <sheetName val="F 2.1 FY 23-24"/>
      <sheetName val="F2.1 Final 23"/>
      <sheetName val="F 2.1 Final"/>
      <sheetName val="F 2.1 v2"/>
      <sheetName val="F 2.1 a"/>
      <sheetName val="F2.1 BkESL"/>
      <sheetName val="F2.2 23"/>
      <sheetName val="F2.2 FY 23-24"/>
      <sheetName val="F2.3"/>
      <sheetName val="F2.4 "/>
      <sheetName val="F2.6 "/>
      <sheetName val="F2.5"/>
      <sheetName val="F2.7 FY24"/>
      <sheetName val="F3.1 24"/>
      <sheetName val="F3.1 23 "/>
      <sheetName val="F3.1 23 Old"/>
      <sheetName val="F3.2"/>
      <sheetName val="F3.2(a)"/>
      <sheetName val="F3.2(b"/>
      <sheetName val="F3.2(c)"/>
      <sheetName val="F3.2(d)"/>
      <sheetName val="F3.3"/>
      <sheetName val="F3.4 &amp; 3.5"/>
      <sheetName val="F3.6"/>
      <sheetName val="F3.7)"/>
      <sheetName val="F 3.8"/>
      <sheetName val="F3.9"/>
      <sheetName val="F3.10"/>
      <sheetName val="F 3.11"/>
      <sheetName val="4.1_2023-24"/>
      <sheetName val="4.1("/>
      <sheetName val="F4.2"/>
      <sheetName val="F 4.3"/>
      <sheetName val="F 4.4"/>
      <sheetName val="F5.1"/>
      <sheetName val="F 6.1"/>
      <sheetName val="F 6.2"/>
      <sheetName val="F7.1"/>
      <sheetName val="F 7.1 "/>
      <sheetName val="F7.2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-GEN"/>
      <sheetName val="Scenario"/>
      <sheetName val="GENCO"/>
      <sheetName val="TRANSCO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AA_PW"/>
    </sheetNames>
    <sheetDataSet>
      <sheetData sheetId="0" refreshError="1"/>
      <sheetData sheetId="1" refreshError="1">
        <row r="9">
          <cell r="B9">
            <v>1</v>
          </cell>
          <cell r="C9">
            <v>1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</v>
          </cell>
          <cell r="N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  <sheetName val="Input Data Sheet"/>
      <sheetName val="L&amp;I-09-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nu Khandelwal (IN)" id="{BF225D57-3008-AE49-A686-39770664183D}" userId="annu.khandelwal@pwc.com" providerId="PeoplePicker"/>
  <person displayName="Anisha Srichandani (IN)" id="{98019AD9-D71E-4745-BDB2-55E1531DE580}" userId="anisha.srichandani@pwc.com" providerId="PeoplePicker"/>
  <person displayName="Mukul Joshi (IN)" id="{04DAC9BC-DBAF-804F-8D5D-75805D32441F}" userId="S::mukul.joshi@pwc.com::e9609496-d05b-44c7-8fd4-490f48da5e99" providerId="AD"/>
  <person displayName="Annu Khandelwal (IN)" id="{2C15F014-613E-4E4A-8356-E28B61CDAC46}" userId="S::annu.khandelwal@pwc.com::5067db96-23e0-46c8-811d-6ec018da84b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1" dT="2024-11-20T12:41:21.77" personId="{2C15F014-613E-4E4A-8356-E28B61CDAC46}" id="{3F467834-F4F8-7944-8520-71EEB73F3D5D}" done="1">
    <text xml:space="preserve">As per Revenue 595810.64
</text>
  </threadedComment>
  <threadedComment ref="L76" dT="2024-11-16T16:27:18.75" personId="{04DAC9BC-DBAF-804F-8D5D-75805D32441F}" id="{09379151-B814-1044-BE95-21A707EE9163}">
    <text xml:space="preserve">Sum is not matching @Anisha Srichandani (IN) @Annu Khandelwal (IN) </text>
    <mentions>
      <mention mentionpersonId="{98019AD9-D71E-4745-BDB2-55E1531DE580}" mentionId="{DDC1BF26-E970-4D4E-A94C-D27CCF184BA9}" startIndex="20" length="24"/>
      <mention mentionpersonId="{BF225D57-3008-AE49-A686-39770664183D}" mentionId="{26755B28-6B20-E349-B90F-2A8E050B4432}" startIndex="45" length="21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58BE-49FA-5F44-80ED-90EF90318A88}">
  <dimension ref="A1:AB274"/>
  <sheetViews>
    <sheetView showGridLines="0" tabSelected="1" view="pageBreakPreview" topLeftCell="B1" zoomScale="70" zoomScaleNormal="70" zoomScaleSheetLayoutView="70" workbookViewId="0">
      <pane xSplit="1" ySplit="10" topLeftCell="C11" activePane="bottomRight" state="frozen"/>
      <selection pane="topRight" activeCell="G16" sqref="G16"/>
      <selection pane="bottomLeft" activeCell="G16" sqref="G16"/>
      <selection pane="bottomRight" activeCell="F84" sqref="F84"/>
    </sheetView>
  </sheetViews>
  <sheetFormatPr baseColWidth="10" defaultColWidth="9.33203125" defaultRowHeight="16" x14ac:dyDescent="0.2"/>
  <cols>
    <col min="1" max="1" width="8" style="12" customWidth="1"/>
    <col min="2" max="2" width="84.6640625" style="5" customWidth="1"/>
    <col min="3" max="3" width="17.1640625" style="4" customWidth="1"/>
    <col min="4" max="4" width="16.6640625" style="4" customWidth="1"/>
    <col min="5" max="5" width="20.6640625" style="4" customWidth="1"/>
    <col min="6" max="6" width="11.33203125" style="4" customWidth="1"/>
    <col min="7" max="7" width="15.1640625" style="4" customWidth="1"/>
    <col min="8" max="8" width="17.33203125" style="4" customWidth="1"/>
    <col min="9" max="9" width="16.33203125" style="4" customWidth="1"/>
    <col min="10" max="11" width="19.6640625" style="4" customWidth="1"/>
    <col min="12" max="12" width="21.33203125" style="4" bestFit="1" customWidth="1"/>
    <col min="13" max="14" width="14.5" style="4" customWidth="1"/>
    <col min="15" max="15" width="22.83203125" style="4" customWidth="1"/>
    <col min="16" max="16" width="17.1640625" style="4" customWidth="1"/>
    <col min="17" max="17" width="29.5" style="4" customWidth="1"/>
    <col min="18" max="18" width="14.1640625" style="5" customWidth="1"/>
    <col min="19" max="19" width="19.6640625" style="4" customWidth="1"/>
    <col min="20" max="20" width="18.1640625" style="4" customWidth="1"/>
    <col min="21" max="21" width="19.5" style="4" bestFit="1" customWidth="1"/>
    <col min="22" max="22" width="20.6640625" style="4" customWidth="1"/>
    <col min="23" max="23" width="25.5" style="4" customWidth="1"/>
    <col min="24" max="24" width="23.6640625" style="4" customWidth="1"/>
    <col min="25" max="25" width="26.1640625" style="4" bestFit="1" customWidth="1"/>
    <col min="26" max="26" width="6.6640625" style="5" customWidth="1"/>
    <col min="27" max="27" width="9.33203125" style="5"/>
    <col min="28" max="28" width="14.33203125" style="5" bestFit="1" customWidth="1"/>
    <col min="29" max="16384" width="9.33203125" style="5"/>
  </cols>
  <sheetData>
    <row r="1" spans="1:26" ht="20" thickBot="1" x14ac:dyDescent="0.25">
      <c r="A1" s="1"/>
      <c r="B1" s="2" t="s">
        <v>0</v>
      </c>
      <c r="C1" s="3"/>
      <c r="D1" s="3"/>
      <c r="E1" s="3"/>
      <c r="F1" s="3"/>
    </row>
    <row r="2" spans="1:26" ht="17" thickBot="1" x14ac:dyDescent="0.25">
      <c r="A2" s="1"/>
      <c r="G2" s="6"/>
      <c r="I2" s="7"/>
      <c r="R2" s="8">
        <v>26.106521724999997</v>
      </c>
      <c r="V2" s="9"/>
    </row>
    <row r="3" spans="1:26" ht="17" thickBot="1" x14ac:dyDescent="0.25">
      <c r="A3" s="1"/>
      <c r="B3" s="10" t="s">
        <v>1</v>
      </c>
      <c r="C3" s="11"/>
      <c r="D3" s="11"/>
      <c r="E3" s="11"/>
      <c r="F3" s="11"/>
    </row>
    <row r="4" spans="1:26" x14ac:dyDescent="0.2">
      <c r="B4" s="5" t="s">
        <v>2</v>
      </c>
    </row>
    <row r="5" spans="1:26" x14ac:dyDescent="0.2">
      <c r="B5" s="5" t="s">
        <v>3</v>
      </c>
      <c r="C5" s="4" t="s">
        <v>4</v>
      </c>
    </row>
    <row r="6" spans="1:26" x14ac:dyDescent="0.2">
      <c r="F6" s="11"/>
      <c r="I6" s="13"/>
      <c r="J6" s="13"/>
      <c r="K6" s="13"/>
      <c r="O6" s="13"/>
      <c r="P6" s="13"/>
      <c r="Q6" s="13"/>
      <c r="S6" s="14"/>
      <c r="T6" s="14"/>
      <c r="Y6" s="15"/>
    </row>
    <row r="7" spans="1:26" ht="17" thickBot="1" x14ac:dyDescent="0.25">
      <c r="A7" s="5"/>
      <c r="B7" s="16" t="s">
        <v>5</v>
      </c>
    </row>
    <row r="8" spans="1:26" s="21" customFormat="1" ht="51" x14ac:dyDescent="0.2">
      <c r="A8" s="17" t="s">
        <v>6</v>
      </c>
      <c r="B8" s="18" t="s">
        <v>7</v>
      </c>
      <c r="C8" s="18" t="s">
        <v>8</v>
      </c>
      <c r="D8" s="18" t="s">
        <v>9</v>
      </c>
      <c r="E8" s="18" t="s">
        <v>10</v>
      </c>
      <c r="F8" s="18" t="s">
        <v>11</v>
      </c>
      <c r="G8" s="18" t="s">
        <v>12</v>
      </c>
      <c r="H8" s="18" t="s">
        <v>13</v>
      </c>
      <c r="I8" s="18" t="s">
        <v>14</v>
      </c>
      <c r="J8" s="18" t="s">
        <v>15</v>
      </c>
      <c r="K8" s="18" t="s">
        <v>16</v>
      </c>
      <c r="L8" s="18" t="s">
        <v>17</v>
      </c>
      <c r="M8" s="18" t="s">
        <v>18</v>
      </c>
      <c r="N8" s="19" t="s">
        <v>19</v>
      </c>
      <c r="O8" s="18" t="s">
        <v>20</v>
      </c>
      <c r="P8" s="18" t="s">
        <v>21</v>
      </c>
      <c r="Q8" s="18" t="s">
        <v>22</v>
      </c>
      <c r="R8" s="19" t="s">
        <v>23</v>
      </c>
      <c r="S8" s="18" t="s">
        <v>24</v>
      </c>
      <c r="T8" s="18" t="s">
        <v>25</v>
      </c>
      <c r="U8" s="18" t="s">
        <v>26</v>
      </c>
      <c r="V8" s="18" t="s">
        <v>27</v>
      </c>
      <c r="W8" s="18" t="s">
        <v>28</v>
      </c>
      <c r="X8" s="18" t="s">
        <v>29</v>
      </c>
      <c r="Y8" s="20" t="s">
        <v>30</v>
      </c>
    </row>
    <row r="9" spans="1:26" s="27" customFormat="1" ht="15.75" customHeight="1" x14ac:dyDescent="0.2">
      <c r="A9" s="22"/>
      <c r="B9" s="23"/>
      <c r="C9" s="23" t="s">
        <v>31</v>
      </c>
      <c r="D9" s="23" t="s">
        <v>31</v>
      </c>
      <c r="E9" s="23" t="s">
        <v>32</v>
      </c>
      <c r="F9" s="23" t="s">
        <v>33</v>
      </c>
      <c r="G9" s="23" t="s">
        <v>34</v>
      </c>
      <c r="H9" s="24" t="s">
        <v>35</v>
      </c>
      <c r="I9" s="24" t="s">
        <v>35</v>
      </c>
      <c r="J9" s="24" t="s">
        <v>35</v>
      </c>
      <c r="K9" s="24" t="s">
        <v>35</v>
      </c>
      <c r="L9" s="23" t="s">
        <v>36</v>
      </c>
      <c r="M9" s="23" t="s">
        <v>37</v>
      </c>
      <c r="N9" s="24" t="s">
        <v>35</v>
      </c>
      <c r="O9" s="24" t="s">
        <v>35</v>
      </c>
      <c r="P9" s="24" t="s">
        <v>35</v>
      </c>
      <c r="Q9" s="24" t="s">
        <v>35</v>
      </c>
      <c r="R9" s="24" t="s">
        <v>35</v>
      </c>
      <c r="S9" s="24" t="s">
        <v>35</v>
      </c>
      <c r="T9" s="23" t="s">
        <v>38</v>
      </c>
      <c r="U9" s="24" t="s">
        <v>35</v>
      </c>
      <c r="V9" s="24" t="s">
        <v>35</v>
      </c>
      <c r="W9" s="25" t="s">
        <v>39</v>
      </c>
      <c r="X9" s="23" t="s">
        <v>40</v>
      </c>
      <c r="Y9" s="26"/>
    </row>
    <row r="10" spans="1:26" s="34" customFormat="1" x14ac:dyDescent="0.2">
      <c r="A10" s="28">
        <v>1</v>
      </c>
      <c r="B10" s="29">
        <v>2</v>
      </c>
      <c r="C10" s="29">
        <v>3</v>
      </c>
      <c r="D10" s="29">
        <v>4</v>
      </c>
      <c r="E10" s="29">
        <v>5</v>
      </c>
      <c r="F10" s="30">
        <v>6</v>
      </c>
      <c r="G10" s="29">
        <v>7</v>
      </c>
      <c r="H10" s="29">
        <v>8</v>
      </c>
      <c r="I10" s="29">
        <v>9</v>
      </c>
      <c r="J10" s="29">
        <v>10</v>
      </c>
      <c r="K10" s="29">
        <v>11</v>
      </c>
      <c r="L10" s="29">
        <v>12</v>
      </c>
      <c r="M10" s="29">
        <v>13</v>
      </c>
      <c r="N10" s="31">
        <v>14</v>
      </c>
      <c r="O10" s="29">
        <v>15</v>
      </c>
      <c r="P10" s="29">
        <v>16</v>
      </c>
      <c r="Q10" s="29">
        <v>17</v>
      </c>
      <c r="R10" s="29">
        <v>18</v>
      </c>
      <c r="S10" s="29">
        <v>19</v>
      </c>
      <c r="T10" s="29">
        <v>20</v>
      </c>
      <c r="U10" s="29">
        <v>21</v>
      </c>
      <c r="V10" s="29">
        <v>22</v>
      </c>
      <c r="W10" s="32">
        <v>23</v>
      </c>
      <c r="X10" s="29">
        <v>24</v>
      </c>
      <c r="Y10" s="33">
        <v>25</v>
      </c>
    </row>
    <row r="11" spans="1:26" s="4" customFormat="1" ht="34" x14ac:dyDescent="0.2">
      <c r="A11" s="35" t="s">
        <v>41</v>
      </c>
      <c r="B11" s="36" t="s">
        <v>42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37"/>
      <c r="Y11" s="39"/>
    </row>
    <row r="12" spans="1:26" s="4" customFormat="1" ht="17" x14ac:dyDescent="0.2">
      <c r="A12" s="40">
        <v>1</v>
      </c>
      <c r="B12" s="41" t="s">
        <v>43</v>
      </c>
      <c r="C12" s="42"/>
      <c r="D12" s="42"/>
      <c r="E12" s="42"/>
      <c r="F12" s="43">
        <v>4355.2752870000004</v>
      </c>
      <c r="G12" s="44">
        <v>0.16369072060218356</v>
      </c>
      <c r="H12" s="43"/>
      <c r="I12" s="43"/>
      <c r="J12" s="43"/>
      <c r="K12" s="43"/>
      <c r="L12" s="45"/>
      <c r="M12" s="43"/>
      <c r="N12" s="43">
        <f>'[1]Sheet1 (2)'!$C$4/100</f>
        <v>13.250570073563217</v>
      </c>
      <c r="O12" s="43">
        <f>'[1]Sheet1 (2)'!$H$4/100</f>
        <v>16.845699325535119</v>
      </c>
      <c r="P12" s="43">
        <f>'[1]Sheet1 (2)'!$J$4/100</f>
        <v>6.9085489263940323</v>
      </c>
      <c r="Q12" s="43">
        <f>'[1]Sheet1 (2)'!$K$4/100</f>
        <v>0.98292258549956057</v>
      </c>
      <c r="R12" s="43">
        <f>'[1]Sheet1 (2)'!$M$4/100</f>
        <v>4.1833413051899191</v>
      </c>
      <c r="S12" s="43">
        <f>'[1]Sheet1 (2)'!$O$4/100</f>
        <v>6.2978383408283465</v>
      </c>
      <c r="T12" s="45"/>
      <c r="U12" s="43"/>
      <c r="V12" s="46"/>
      <c r="W12" s="45"/>
      <c r="X12" s="43"/>
      <c r="Y12" s="47"/>
      <c r="Z12" s="7"/>
    </row>
    <row r="13" spans="1:26" s="4" customFormat="1" ht="17" x14ac:dyDescent="0.2">
      <c r="A13" s="48"/>
      <c r="B13" s="49" t="s">
        <v>44</v>
      </c>
      <c r="C13" s="50"/>
      <c r="D13" s="50"/>
      <c r="E13" s="50"/>
      <c r="F13" s="45"/>
      <c r="G13" s="44"/>
      <c r="H13" s="45"/>
      <c r="I13" s="45"/>
      <c r="J13" s="45"/>
      <c r="K13" s="45"/>
      <c r="L13" s="45"/>
      <c r="M13" s="43"/>
      <c r="N13" s="45"/>
      <c r="O13" s="43"/>
      <c r="P13" s="45"/>
      <c r="Q13" s="45"/>
      <c r="R13" s="43"/>
      <c r="S13" s="43"/>
      <c r="T13" s="45"/>
      <c r="U13" s="45"/>
      <c r="V13" s="46" t="s">
        <v>45</v>
      </c>
      <c r="W13" s="45"/>
      <c r="X13" s="43"/>
      <c r="Y13" s="47"/>
      <c r="Z13" s="7"/>
    </row>
    <row r="14" spans="1:26" s="4" customFormat="1" ht="17" x14ac:dyDescent="0.2">
      <c r="A14" s="51"/>
      <c r="B14" s="52" t="s">
        <v>46</v>
      </c>
      <c r="C14" s="53">
        <v>466896</v>
      </c>
      <c r="D14" s="53">
        <v>466896</v>
      </c>
      <c r="E14" s="53">
        <f>'[2]Discom FY24'!E14</f>
        <v>110826.87</v>
      </c>
      <c r="F14" s="54">
        <v>363.74015600000001</v>
      </c>
      <c r="G14" s="44">
        <v>1.3670981585323302E-2</v>
      </c>
      <c r="H14" s="54">
        <v>91.915894861594055</v>
      </c>
      <c r="I14" s="54">
        <v>177.95391543751907</v>
      </c>
      <c r="J14" s="54">
        <v>191.0207079334981</v>
      </c>
      <c r="K14" s="54">
        <v>7.442848877282696</v>
      </c>
      <c r="L14" s="45">
        <v>468.33336710989391</v>
      </c>
      <c r="M14" s="43"/>
      <c r="N14" s="54">
        <v>0</v>
      </c>
      <c r="O14" s="43">
        <v>5.1052225087123411</v>
      </c>
      <c r="P14" s="54">
        <v>0</v>
      </c>
      <c r="Q14" s="54">
        <v>2.4150821535735968E-3</v>
      </c>
      <c r="R14" s="43">
        <v>0.12187777746733011</v>
      </c>
      <c r="S14" s="43">
        <v>4.0037767819579955</v>
      </c>
      <c r="T14" s="45"/>
      <c r="U14" s="54"/>
      <c r="V14" s="46" t="s">
        <v>45</v>
      </c>
      <c r="W14" s="45">
        <v>477.56665926018513</v>
      </c>
      <c r="X14" s="55"/>
      <c r="Y14" s="47"/>
      <c r="Z14" s="7"/>
    </row>
    <row r="15" spans="1:26" s="4" customFormat="1" ht="31.5" customHeight="1" x14ac:dyDescent="0.2">
      <c r="A15" s="51"/>
      <c r="B15" s="52" t="s">
        <v>47</v>
      </c>
      <c r="C15" s="53">
        <v>1452624</v>
      </c>
      <c r="D15" s="53">
        <v>1452624</v>
      </c>
      <c r="E15" s="53">
        <f>'[2]Discom FY24'!E15</f>
        <v>1549488.82</v>
      </c>
      <c r="F15" s="54">
        <v>699.481268</v>
      </c>
      <c r="G15" s="44">
        <v>2.6289633894880149E-2</v>
      </c>
      <c r="H15" s="54">
        <v>217.23103510914473</v>
      </c>
      <c r="I15" s="54">
        <v>328.10782898197488</v>
      </c>
      <c r="J15" s="54">
        <v>251.90149035692551</v>
      </c>
      <c r="K15" s="54">
        <v>11.063510705196677</v>
      </c>
      <c r="L15" s="45">
        <v>808.30386515324176</v>
      </c>
      <c r="M15" s="43"/>
      <c r="N15" s="54">
        <v>0</v>
      </c>
      <c r="O15" s="43">
        <v>-13.842374652083469</v>
      </c>
      <c r="P15" s="54">
        <v>9.6995053997736044E-2</v>
      </c>
      <c r="Q15" s="54">
        <v>0.17312243234782984</v>
      </c>
      <c r="R15" s="43">
        <v>0.59490925837028086</v>
      </c>
      <c r="S15" s="43">
        <v>10.433365771727132</v>
      </c>
      <c r="T15" s="45"/>
      <c r="U15" s="54"/>
      <c r="V15" s="46" t="s">
        <v>45</v>
      </c>
      <c r="W15" s="45">
        <v>805.75988301760128</v>
      </c>
      <c r="X15" s="55"/>
      <c r="Y15" s="47"/>
      <c r="Z15" s="7"/>
    </row>
    <row r="16" spans="1:26" s="4" customFormat="1" ht="17" x14ac:dyDescent="0.2">
      <c r="A16" s="51"/>
      <c r="B16" s="52" t="s">
        <v>48</v>
      </c>
      <c r="C16" s="53">
        <v>713499</v>
      </c>
      <c r="D16" s="53">
        <v>713499</v>
      </c>
      <c r="E16" s="53">
        <f>'[2]Discom FY24'!E16</f>
        <v>840906.94</v>
      </c>
      <c r="F16" s="54">
        <v>127.75335099999999</v>
      </c>
      <c r="G16" s="44">
        <v>4.8015422003182514E-3</v>
      </c>
      <c r="H16" s="54">
        <v>115.27780375774135</v>
      </c>
      <c r="I16" s="54">
        <v>57.387484723788845</v>
      </c>
      <c r="J16" s="54">
        <v>162.05709159506091</v>
      </c>
      <c r="K16" s="54">
        <v>9.4233654329485326</v>
      </c>
      <c r="L16" s="45">
        <v>344.14574550953961</v>
      </c>
      <c r="M16" s="43"/>
      <c r="N16" s="54">
        <v>2.9606551064005753E-6</v>
      </c>
      <c r="O16" s="43">
        <v>-20.565725905493782</v>
      </c>
      <c r="P16" s="54">
        <v>1.7114942873671618E-4</v>
      </c>
      <c r="Q16" s="54">
        <v>6.6156740621305651E-2</v>
      </c>
      <c r="R16" s="43">
        <v>0.42075167146017001</v>
      </c>
      <c r="S16" s="43">
        <v>2.9934268889223605</v>
      </c>
      <c r="T16" s="45"/>
      <c r="U16" s="54"/>
      <c r="V16" s="46" t="s">
        <v>45</v>
      </c>
      <c r="W16" s="45">
        <v>327.06052605447843</v>
      </c>
      <c r="X16" s="55"/>
      <c r="Y16" s="47"/>
      <c r="Z16" s="7"/>
    </row>
    <row r="17" spans="1:26" s="4" customFormat="1" ht="17" x14ac:dyDescent="0.2">
      <c r="A17" s="51"/>
      <c r="B17" s="52" t="s">
        <v>49</v>
      </c>
      <c r="C17" s="53">
        <v>808789</v>
      </c>
      <c r="D17" s="53">
        <v>808789</v>
      </c>
      <c r="E17" s="53">
        <f>'[2]Discom FY24'!E17</f>
        <v>1009208.93</v>
      </c>
      <c r="F17" s="54">
        <v>884.08306700000003</v>
      </c>
      <c r="G17" s="44">
        <v>3.3227794978053365E-2</v>
      </c>
      <c r="H17" s="54">
        <v>231.33547472396123</v>
      </c>
      <c r="I17" s="54">
        <v>484.65966538705413</v>
      </c>
      <c r="J17" s="54">
        <v>520.40120805556853</v>
      </c>
      <c r="K17" s="54">
        <v>22.087893209831048</v>
      </c>
      <c r="L17" s="45">
        <v>1258.484241376415</v>
      </c>
      <c r="M17" s="43"/>
      <c r="N17" s="54">
        <v>0</v>
      </c>
      <c r="O17" s="43">
        <v>-3.8654527097623523</v>
      </c>
      <c r="P17" s="54">
        <v>5.5832659459706206E-4</v>
      </c>
      <c r="Q17" s="54">
        <v>0.11520128099239077</v>
      </c>
      <c r="R17" s="43">
        <v>0.43120411767465039</v>
      </c>
      <c r="S17" s="43">
        <v>5.9393120795983192</v>
      </c>
      <c r="T17" s="45"/>
      <c r="U17" s="54"/>
      <c r="V17" s="46" t="s">
        <v>45</v>
      </c>
      <c r="W17" s="45">
        <v>1261.1050644715124</v>
      </c>
      <c r="X17" s="55"/>
      <c r="Y17" s="47"/>
      <c r="Z17" s="7"/>
    </row>
    <row r="18" spans="1:26" s="4" customFormat="1" ht="17" x14ac:dyDescent="0.2">
      <c r="A18" s="51"/>
      <c r="B18" s="52" t="s">
        <v>50</v>
      </c>
      <c r="C18" s="53">
        <v>226431</v>
      </c>
      <c r="D18" s="53">
        <v>226431</v>
      </c>
      <c r="E18" s="53">
        <f>'[2]Discom FY24'!E18</f>
        <v>461038.29</v>
      </c>
      <c r="F18" s="54">
        <v>979.26023599999996</v>
      </c>
      <c r="G18" s="44">
        <v>3.6804978589153492E-2</v>
      </c>
      <c r="H18" s="54">
        <v>125.06277518539281</v>
      </c>
      <c r="I18" s="54">
        <v>611.42008766957554</v>
      </c>
      <c r="J18" s="54">
        <v>547.50920240579171</v>
      </c>
      <c r="K18" s="54">
        <v>18.141067249000752</v>
      </c>
      <c r="L18" s="45">
        <v>1302.1331325097608</v>
      </c>
      <c r="M18" s="43"/>
      <c r="N18" s="54">
        <v>0</v>
      </c>
      <c r="O18" s="43">
        <v>-4.2798553935994521</v>
      </c>
      <c r="P18" s="54">
        <v>2.0159170916442329E-3</v>
      </c>
      <c r="Q18" s="54">
        <v>0.35468116754911116</v>
      </c>
      <c r="R18" s="43">
        <v>0.28969838213535615</v>
      </c>
      <c r="S18" s="43">
        <v>5.7379451771860461</v>
      </c>
      <c r="T18" s="45"/>
      <c r="U18" s="54"/>
      <c r="V18" s="46" t="s">
        <v>45</v>
      </c>
      <c r="W18" s="45">
        <v>1304.2376177601236</v>
      </c>
      <c r="X18" s="55"/>
      <c r="Y18" s="47"/>
      <c r="Z18" s="7"/>
    </row>
    <row r="19" spans="1:26" s="4" customFormat="1" ht="17" x14ac:dyDescent="0.2">
      <c r="A19" s="51"/>
      <c r="B19" s="52" t="s">
        <v>51</v>
      </c>
      <c r="C19" s="53">
        <v>55738</v>
      </c>
      <c r="D19" s="53">
        <v>55738</v>
      </c>
      <c r="E19" s="53">
        <f>'[2]Discom FY24'!E19</f>
        <v>185583.17</v>
      </c>
      <c r="F19" s="54">
        <v>591.38100799999995</v>
      </c>
      <c r="G19" s="44">
        <v>2.2226742736311828E-2</v>
      </c>
      <c r="H19" s="54">
        <v>47.688352558583119</v>
      </c>
      <c r="I19" s="54">
        <v>401.52579937580794</v>
      </c>
      <c r="J19" s="54">
        <v>321.66739713447066</v>
      </c>
      <c r="K19" s="54">
        <v>9.6263510176014666</v>
      </c>
      <c r="L19" s="45">
        <v>780.50790008646311</v>
      </c>
      <c r="M19" s="43"/>
      <c r="N19" s="54">
        <v>0</v>
      </c>
      <c r="O19" s="43">
        <v>-3.8953386511051553</v>
      </c>
      <c r="P19" s="54">
        <v>2.9730912774192288E-3</v>
      </c>
      <c r="Q19" s="54">
        <v>0.71136327899494434</v>
      </c>
      <c r="R19" s="43">
        <v>0.14609164602306091</v>
      </c>
      <c r="S19" s="43">
        <v>3.5446490728886326</v>
      </c>
      <c r="T19" s="45"/>
      <c r="U19" s="54"/>
      <c r="V19" s="46" t="s">
        <v>45</v>
      </c>
      <c r="W19" s="45">
        <v>781.01763852454201</v>
      </c>
      <c r="X19" s="55"/>
      <c r="Y19" s="47"/>
      <c r="Z19" s="7"/>
    </row>
    <row r="20" spans="1:26" s="4" customFormat="1" ht="17" x14ac:dyDescent="0.2">
      <c r="A20" s="51"/>
      <c r="B20" s="52" t="s">
        <v>52</v>
      </c>
      <c r="C20" s="53">
        <v>21240</v>
      </c>
      <c r="D20" s="53">
        <v>21240</v>
      </c>
      <c r="E20" s="53">
        <f>'[2]Discom FY24'!E20</f>
        <v>114374.1</v>
      </c>
      <c r="F20" s="54">
        <v>682.83052099999998</v>
      </c>
      <c r="G20" s="44">
        <v>2.5663824366116222E-2</v>
      </c>
      <c r="H20" s="54">
        <v>30.059947900778411</v>
      </c>
      <c r="I20" s="54">
        <v>507.61056194981279</v>
      </c>
      <c r="J20" s="54">
        <v>341.20905165660525</v>
      </c>
      <c r="K20" s="54">
        <v>9.1276693190409173</v>
      </c>
      <c r="L20" s="45">
        <v>888.00723082623745</v>
      </c>
      <c r="M20" s="43"/>
      <c r="N20" s="54">
        <v>2.4672125886671459E-7</v>
      </c>
      <c r="O20" s="43">
        <v>-16.503066039930655</v>
      </c>
      <c r="P20" s="54">
        <v>0.25724495144346526</v>
      </c>
      <c r="Q20" s="54">
        <v>4.5739344394362638</v>
      </c>
      <c r="R20" s="43">
        <v>0.43276317392524083</v>
      </c>
      <c r="S20" s="43">
        <v>5.8240357653646244</v>
      </c>
      <c r="T20" s="45"/>
      <c r="U20" s="54"/>
      <c r="V20" s="46" t="s">
        <v>45</v>
      </c>
      <c r="W20" s="45">
        <v>882.59214311647634</v>
      </c>
      <c r="X20" s="55"/>
      <c r="Y20" s="56"/>
      <c r="Z20" s="7"/>
    </row>
    <row r="21" spans="1:26" s="4" customFormat="1" ht="17" x14ac:dyDescent="0.2">
      <c r="A21" s="48"/>
      <c r="B21" s="49" t="s">
        <v>53</v>
      </c>
      <c r="C21" s="53"/>
      <c r="D21" s="53"/>
      <c r="E21" s="53">
        <f>'[2]Discom FY24'!E21</f>
        <v>0</v>
      </c>
      <c r="F21" s="54"/>
      <c r="G21" s="44"/>
      <c r="H21" s="54"/>
      <c r="I21" s="54"/>
      <c r="J21" s="54"/>
      <c r="K21" s="54"/>
      <c r="L21" s="45"/>
      <c r="M21" s="43"/>
      <c r="N21" s="54">
        <v>0</v>
      </c>
      <c r="O21" s="43">
        <v>0</v>
      </c>
      <c r="P21" s="54">
        <v>0</v>
      </c>
      <c r="Q21" s="54">
        <v>0</v>
      </c>
      <c r="R21" s="43">
        <v>0</v>
      </c>
      <c r="S21" s="43">
        <v>0</v>
      </c>
      <c r="T21" s="45"/>
      <c r="U21" s="54"/>
      <c r="V21" s="46" t="s">
        <v>45</v>
      </c>
      <c r="W21" s="45">
        <v>0</v>
      </c>
      <c r="X21" s="43"/>
      <c r="Y21" s="57"/>
      <c r="Z21" s="7"/>
    </row>
    <row r="22" spans="1:26" s="4" customFormat="1" ht="17" x14ac:dyDescent="0.2">
      <c r="A22" s="51"/>
      <c r="B22" s="52" t="s">
        <v>54</v>
      </c>
      <c r="C22" s="53">
        <v>365</v>
      </c>
      <c r="D22" s="53">
        <v>365</v>
      </c>
      <c r="E22" s="53">
        <f>'[2]Discom FY24'!E22</f>
        <v>28386.62</v>
      </c>
      <c r="F22" s="54">
        <v>26.74568</v>
      </c>
      <c r="G22" s="44">
        <v>1.005222252026938E-3</v>
      </c>
      <c r="H22" s="54">
        <v>3.0790927355423605</v>
      </c>
      <c r="I22" s="54">
        <v>18.908490354336958</v>
      </c>
      <c r="J22" s="54">
        <v>14.901400877797345</v>
      </c>
      <c r="K22" s="54">
        <v>0.66945308884075116</v>
      </c>
      <c r="L22" s="45">
        <v>37.55843705651742</v>
      </c>
      <c r="M22" s="43"/>
      <c r="N22" s="54">
        <v>0.7532921157843776</v>
      </c>
      <c r="O22" s="43">
        <v>-0.16217959404442192</v>
      </c>
      <c r="P22" s="54">
        <v>0.41356348362048651</v>
      </c>
      <c r="Q22" s="54">
        <v>0.13703838190458148</v>
      </c>
      <c r="R22" s="43">
        <v>0.79830570232260512</v>
      </c>
      <c r="S22" s="43">
        <v>0.46997485255712035</v>
      </c>
      <c r="T22" s="45"/>
      <c r="U22" s="54"/>
      <c r="V22" s="46" t="s">
        <v>45</v>
      </c>
      <c r="W22" s="45">
        <v>39.215139882877793</v>
      </c>
      <c r="X22" s="55"/>
      <c r="Y22" s="58"/>
      <c r="Z22" s="7"/>
    </row>
    <row r="23" spans="1:26" s="4" customFormat="1" x14ac:dyDescent="0.2">
      <c r="A23" s="51"/>
      <c r="B23" s="52"/>
      <c r="C23" s="53"/>
      <c r="D23" s="53"/>
      <c r="E23" s="53">
        <f>'[2]Discom FY24'!E23</f>
        <v>0</v>
      </c>
      <c r="F23" s="54"/>
      <c r="G23" s="44"/>
      <c r="H23" s="54"/>
      <c r="I23" s="54"/>
      <c r="J23" s="54"/>
      <c r="K23" s="54"/>
      <c r="L23" s="45"/>
      <c r="M23" s="43"/>
      <c r="N23" s="54"/>
      <c r="O23" s="43"/>
      <c r="P23" s="54"/>
      <c r="Q23" s="54"/>
      <c r="R23" s="43"/>
      <c r="S23" s="43"/>
      <c r="T23" s="45"/>
      <c r="U23" s="54"/>
      <c r="V23" s="46"/>
      <c r="W23" s="45"/>
      <c r="X23" s="55"/>
      <c r="Y23" s="58"/>
      <c r="Z23" s="7"/>
    </row>
    <row r="24" spans="1:26" s="67" customFormat="1" x14ac:dyDescent="0.2">
      <c r="A24" s="59"/>
      <c r="B24" s="60"/>
      <c r="C24" s="61"/>
      <c r="D24" s="61"/>
      <c r="E24" s="53">
        <f>'[2]Discom FY24'!E24</f>
        <v>0</v>
      </c>
      <c r="F24" s="62"/>
      <c r="G24" s="63"/>
      <c r="H24" s="62">
        <f>SUM(H14:H22)</f>
        <v>861.65037683273795</v>
      </c>
      <c r="I24" s="62">
        <f t="shared" ref="I24:W24" si="0">SUM(I14:I22)</f>
        <v>2587.5738338798701</v>
      </c>
      <c r="J24" s="62">
        <f t="shared" si="0"/>
        <v>2350.667550015718</v>
      </c>
      <c r="K24" s="62">
        <f t="shared" si="0"/>
        <v>87.582158899742851</v>
      </c>
      <c r="L24" s="62">
        <f t="shared" si="0"/>
        <v>5887.4739196280698</v>
      </c>
      <c r="M24" s="62">
        <f t="shared" si="0"/>
        <v>0</v>
      </c>
      <c r="N24" s="62">
        <f t="shared" si="0"/>
        <v>0.75329532316074288</v>
      </c>
      <c r="O24" s="62">
        <f t="shared" si="0"/>
        <v>-58.008770437306957</v>
      </c>
      <c r="P24" s="62">
        <f t="shared" si="0"/>
        <v>0.77352197345408502</v>
      </c>
      <c r="Q24" s="62">
        <f t="shared" si="0"/>
        <v>6.1339128040000004</v>
      </c>
      <c r="R24" s="62">
        <f t="shared" si="0"/>
        <v>3.2356017293786943</v>
      </c>
      <c r="S24" s="62">
        <f t="shared" si="0"/>
        <v>38.946486390202239</v>
      </c>
      <c r="T24" s="62">
        <f t="shared" si="0"/>
        <v>0</v>
      </c>
      <c r="U24" s="62">
        <f t="shared" si="0"/>
        <v>0</v>
      </c>
      <c r="V24" s="62">
        <f t="shared" si="0"/>
        <v>0</v>
      </c>
      <c r="W24" s="62">
        <f t="shared" si="0"/>
        <v>5878.5546720877974</v>
      </c>
      <c r="X24" s="64"/>
      <c r="Y24" s="65"/>
      <c r="Z24" s="66"/>
    </row>
    <row r="25" spans="1:26" s="11" customFormat="1" ht="17" x14ac:dyDescent="0.2">
      <c r="A25" s="40">
        <v>2</v>
      </c>
      <c r="B25" s="68" t="s">
        <v>55</v>
      </c>
      <c r="C25" s="50"/>
      <c r="D25" s="50"/>
      <c r="E25" s="53">
        <f>'[2]Discom FY24'!E25</f>
        <v>0</v>
      </c>
      <c r="F25" s="45">
        <v>1405.3136340000001</v>
      </c>
      <c r="G25" s="44">
        <v>5.2817970452560564E-2</v>
      </c>
      <c r="H25" s="54">
        <v>279.15345588805349</v>
      </c>
      <c r="I25" s="54">
        <v>1192.3287624390873</v>
      </c>
      <c r="J25" s="54">
        <v>0</v>
      </c>
      <c r="K25" s="54">
        <v>0</v>
      </c>
      <c r="L25" s="45">
        <v>1471.4822183271408</v>
      </c>
      <c r="M25" s="43"/>
      <c r="N25" s="54">
        <v>0</v>
      </c>
      <c r="O25" s="43">
        <v>0</v>
      </c>
      <c r="P25" s="54">
        <v>0</v>
      </c>
      <c r="Q25" s="54">
        <v>0</v>
      </c>
      <c r="R25" s="43">
        <v>0</v>
      </c>
      <c r="S25" s="43">
        <v>0</v>
      </c>
      <c r="T25" s="45"/>
      <c r="U25" s="45"/>
      <c r="V25" s="46" t="s">
        <v>45</v>
      </c>
      <c r="W25" s="69">
        <v>1471.4822183271408</v>
      </c>
      <c r="X25" s="43"/>
      <c r="Y25" s="70"/>
      <c r="Z25" s="71"/>
    </row>
    <row r="26" spans="1:26" s="79" customFormat="1" ht="17" x14ac:dyDescent="0.2">
      <c r="A26" s="72"/>
      <c r="B26" s="73" t="s">
        <v>56</v>
      </c>
      <c r="C26" s="74"/>
      <c r="D26" s="74"/>
      <c r="E26" s="53">
        <f>'[2]Discom FY24'!E26</f>
        <v>0</v>
      </c>
      <c r="F26" s="75"/>
      <c r="G26" s="44"/>
      <c r="H26" s="54">
        <v>0</v>
      </c>
      <c r="I26" s="54">
        <v>0</v>
      </c>
      <c r="J26" s="54">
        <v>0</v>
      </c>
      <c r="K26" s="54">
        <v>0</v>
      </c>
      <c r="L26" s="45"/>
      <c r="M26" s="43"/>
      <c r="N26" s="54">
        <v>0</v>
      </c>
      <c r="O26" s="43">
        <v>0</v>
      </c>
      <c r="P26" s="54">
        <v>0</v>
      </c>
      <c r="Q26" s="54">
        <v>0</v>
      </c>
      <c r="R26" s="43">
        <v>0</v>
      </c>
      <c r="S26" s="43">
        <v>0</v>
      </c>
      <c r="T26" s="45"/>
      <c r="U26" s="75"/>
      <c r="V26" s="46" t="s">
        <v>45</v>
      </c>
      <c r="W26" s="45">
        <v>0</v>
      </c>
      <c r="X26" s="76"/>
      <c r="Y26" s="77"/>
      <c r="Z26" s="78"/>
    </row>
    <row r="27" spans="1:26" s="11" customFormat="1" ht="17" x14ac:dyDescent="0.2">
      <c r="A27" s="40"/>
      <c r="B27" s="41" t="s">
        <v>57</v>
      </c>
      <c r="C27" s="42"/>
      <c r="D27" s="42"/>
      <c r="E27" s="53">
        <f>'[2]Discom FY24'!E27</f>
        <v>358153.52</v>
      </c>
      <c r="F27" s="43"/>
      <c r="G27" s="44"/>
      <c r="H27" s="54">
        <v>0</v>
      </c>
      <c r="I27" s="54">
        <v>0</v>
      </c>
      <c r="J27" s="54">
        <v>0</v>
      </c>
      <c r="K27" s="54">
        <v>0</v>
      </c>
      <c r="L27" s="45"/>
      <c r="M27" s="43"/>
      <c r="N27" s="54">
        <v>0</v>
      </c>
      <c r="O27" s="43">
        <v>0</v>
      </c>
      <c r="P27" s="54">
        <v>0</v>
      </c>
      <c r="Q27" s="54">
        <v>0</v>
      </c>
      <c r="R27" s="43">
        <v>0</v>
      </c>
      <c r="S27" s="43">
        <v>0</v>
      </c>
      <c r="T27" s="45"/>
      <c r="U27" s="43"/>
      <c r="V27" s="46" t="s">
        <v>45</v>
      </c>
      <c r="W27" s="45">
        <v>0</v>
      </c>
      <c r="X27" s="43"/>
      <c r="Y27" s="80"/>
      <c r="Z27" s="71"/>
    </row>
    <row r="28" spans="1:26" s="4" customFormat="1" ht="17" x14ac:dyDescent="0.2">
      <c r="A28" s="81"/>
      <c r="B28" s="52" t="s">
        <v>58</v>
      </c>
      <c r="C28" s="82">
        <v>217018</v>
      </c>
      <c r="D28" s="82">
        <v>217018</v>
      </c>
      <c r="E28" s="53">
        <f>'[2]Discom FY24'!E28</f>
        <v>84653.62</v>
      </c>
      <c r="F28" s="55">
        <v>71.976753000000002</v>
      </c>
      <c r="G28" s="44">
        <v>2.7052082334136454E-3</v>
      </c>
      <c r="H28" s="54">
        <v>66.910929752512729</v>
      </c>
      <c r="I28" s="54">
        <v>51.030168068749965</v>
      </c>
      <c r="J28" s="54">
        <v>55.903104822267167</v>
      </c>
      <c r="K28" s="54">
        <v>2.9073879977514556</v>
      </c>
      <c r="L28" s="45">
        <v>176.7515906412813</v>
      </c>
      <c r="M28" s="43"/>
      <c r="N28" s="54">
        <v>0</v>
      </c>
      <c r="O28" s="43">
        <v>-5.3057250404406702</v>
      </c>
      <c r="P28" s="54">
        <v>0</v>
      </c>
      <c r="Q28" s="54">
        <v>3.3647681901049602E-3</v>
      </c>
      <c r="R28" s="43">
        <v>0.30249614150201631</v>
      </c>
      <c r="S28" s="43">
        <v>1.2052504148034466</v>
      </c>
      <c r="T28" s="45"/>
      <c r="U28" s="55"/>
      <c r="V28" s="46" t="s">
        <v>45</v>
      </c>
      <c r="W28" s="45">
        <v>172.95697692533619</v>
      </c>
      <c r="X28" s="55"/>
      <c r="Y28" s="56"/>
      <c r="Z28" s="7"/>
    </row>
    <row r="29" spans="1:26" s="4" customFormat="1" ht="31.5" customHeight="1" x14ac:dyDescent="0.2">
      <c r="A29" s="81"/>
      <c r="B29" s="52" t="s">
        <v>59</v>
      </c>
      <c r="C29" s="82">
        <v>41189</v>
      </c>
      <c r="D29" s="82">
        <v>41189</v>
      </c>
      <c r="E29" s="53">
        <f>'[2]Discom FY24'!E29</f>
        <v>61397.55</v>
      </c>
      <c r="F29" s="55">
        <v>82.287442999999996</v>
      </c>
      <c r="G29" s="44">
        <v>3.0927300695289214E-3</v>
      </c>
      <c r="H29" s="54">
        <v>18.758709256867313</v>
      </c>
      <c r="I29" s="54">
        <v>63.288170174937527</v>
      </c>
      <c r="J29" s="54">
        <v>43.870144732459011</v>
      </c>
      <c r="K29" s="54">
        <v>1.9236240156943398</v>
      </c>
      <c r="L29" s="45">
        <v>127.84064817995819</v>
      </c>
      <c r="M29" s="43"/>
      <c r="N29" s="54">
        <v>0</v>
      </c>
      <c r="O29" s="43">
        <v>-0.40742936235327065</v>
      </c>
      <c r="P29" s="54">
        <v>0</v>
      </c>
      <c r="Q29" s="54">
        <v>1.1359360955115699E-3</v>
      </c>
      <c r="R29" s="43">
        <v>9.0287539612095444E-2</v>
      </c>
      <c r="S29" s="43">
        <v>1.1071682470001436</v>
      </c>
      <c r="T29" s="45"/>
      <c r="U29" s="55"/>
      <c r="V29" s="46" t="s">
        <v>45</v>
      </c>
      <c r="W29" s="45">
        <v>128.63181054031267</v>
      </c>
      <c r="X29" s="55"/>
      <c r="Y29" s="56"/>
      <c r="Z29" s="7"/>
    </row>
    <row r="30" spans="1:26" s="4" customFormat="1" ht="31.5" customHeight="1" x14ac:dyDescent="0.2">
      <c r="A30" s="81"/>
      <c r="B30" s="52" t="s">
        <v>60</v>
      </c>
      <c r="C30" s="82">
        <v>24080</v>
      </c>
      <c r="D30" s="82">
        <v>24080</v>
      </c>
      <c r="E30" s="53">
        <f>'[2]Discom FY24'!E30</f>
        <v>26264.07</v>
      </c>
      <c r="F30" s="55">
        <v>136.28004799999999</v>
      </c>
      <c r="G30" s="44">
        <v>5.1220136020807541E-3</v>
      </c>
      <c r="H30" s="54">
        <v>16.02560970356139</v>
      </c>
      <c r="I30" s="54">
        <v>111.81926926658308</v>
      </c>
      <c r="J30" s="54">
        <v>69.428213953927767</v>
      </c>
      <c r="K30" s="54">
        <v>2.5688750859574712</v>
      </c>
      <c r="L30" s="45">
        <v>199.84196801002969</v>
      </c>
      <c r="M30" s="43"/>
      <c r="N30" s="54">
        <v>0</v>
      </c>
      <c r="O30" s="43">
        <v>-0.30960845630580675</v>
      </c>
      <c r="P30" s="54">
        <v>0</v>
      </c>
      <c r="Q30" s="54">
        <v>3.4142806571704548E-3</v>
      </c>
      <c r="R30" s="43">
        <v>9.730428644089284E-2</v>
      </c>
      <c r="S30" s="43">
        <v>1.7165831280643957</v>
      </c>
      <c r="T30" s="45"/>
      <c r="U30" s="55"/>
      <c r="V30" s="46" t="s">
        <v>45</v>
      </c>
      <c r="W30" s="45">
        <v>201.34966124888638</v>
      </c>
      <c r="X30" s="55"/>
      <c r="Y30" s="56"/>
      <c r="Z30" s="7"/>
    </row>
    <row r="31" spans="1:26" s="4" customFormat="1" ht="17" x14ac:dyDescent="0.2">
      <c r="A31" s="81"/>
      <c r="B31" s="52" t="s">
        <v>61</v>
      </c>
      <c r="C31" s="82">
        <v>7886</v>
      </c>
      <c r="D31" s="82">
        <v>7886</v>
      </c>
      <c r="E31" s="53">
        <f>'[2]Discom FY24'!E31</f>
        <v>0</v>
      </c>
      <c r="F31" s="55">
        <v>167.86651499999999</v>
      </c>
      <c r="G31" s="44">
        <v>6.3091742759284397E-3</v>
      </c>
      <c r="H31" s="54">
        <v>7.3704746721967966</v>
      </c>
      <c r="I31" s="54">
        <v>145.60696482813296</v>
      </c>
      <c r="J31" s="54">
        <v>72.750672643413864</v>
      </c>
      <c r="K31" s="54">
        <v>2.7103332377443294</v>
      </c>
      <c r="L31" s="45">
        <v>228.43844538148792</v>
      </c>
      <c r="M31" s="43"/>
      <c r="N31" s="54">
        <v>0</v>
      </c>
      <c r="O31" s="43">
        <v>-1.4616937285489875</v>
      </c>
      <c r="P31" s="54">
        <v>0</v>
      </c>
      <c r="Q31" s="54">
        <v>4.4550939336996612E-3</v>
      </c>
      <c r="R31" s="43">
        <v>0.10613540176269642</v>
      </c>
      <c r="S31" s="43">
        <v>3.0589566814357521</v>
      </c>
      <c r="T31" s="45"/>
      <c r="U31" s="55"/>
      <c r="V31" s="46" t="s">
        <v>45</v>
      </c>
      <c r="W31" s="45">
        <v>230.14629883007106</v>
      </c>
      <c r="X31" s="55"/>
      <c r="Y31" s="56"/>
      <c r="Z31" s="7"/>
    </row>
    <row r="32" spans="1:26" s="11" customFormat="1" ht="17" x14ac:dyDescent="0.2">
      <c r="A32" s="40"/>
      <c r="B32" s="68" t="s">
        <v>62</v>
      </c>
      <c r="C32" s="42"/>
      <c r="D32" s="42"/>
      <c r="E32" s="53">
        <f>'[2]Discom FY24'!E32</f>
        <v>133218.51999999999</v>
      </c>
      <c r="F32" s="43"/>
      <c r="G32" s="44">
        <v>0</v>
      </c>
      <c r="H32" s="54">
        <v>0</v>
      </c>
      <c r="I32" s="54">
        <v>0</v>
      </c>
      <c r="J32" s="54">
        <v>0</v>
      </c>
      <c r="K32" s="54">
        <v>0</v>
      </c>
      <c r="L32" s="45"/>
      <c r="M32" s="43"/>
      <c r="N32" s="54">
        <v>0</v>
      </c>
      <c r="O32" s="43">
        <v>0</v>
      </c>
      <c r="P32" s="54">
        <v>0</v>
      </c>
      <c r="Q32" s="54">
        <v>0</v>
      </c>
      <c r="R32" s="43">
        <v>0</v>
      </c>
      <c r="S32" s="43">
        <v>0</v>
      </c>
      <c r="T32" s="45"/>
      <c r="U32" s="43"/>
      <c r="V32" s="46" t="s">
        <v>45</v>
      </c>
      <c r="W32" s="45">
        <v>0</v>
      </c>
      <c r="X32" s="43"/>
      <c r="Y32" s="80"/>
      <c r="Z32" s="71"/>
    </row>
    <row r="33" spans="1:26" s="4" customFormat="1" ht="17" x14ac:dyDescent="0.2">
      <c r="A33" s="81"/>
      <c r="B33" s="52" t="s">
        <v>58</v>
      </c>
      <c r="C33" s="82">
        <v>12390</v>
      </c>
      <c r="D33" s="82">
        <v>12390</v>
      </c>
      <c r="E33" s="53">
        <f>'[2]Discom FY24'!E33</f>
        <v>56866.59</v>
      </c>
      <c r="F33" s="83">
        <v>2.4474629999999999</v>
      </c>
      <c r="G33" s="44">
        <v>9.1986603766014015E-5</v>
      </c>
      <c r="H33" s="54">
        <v>14.226512405530624</v>
      </c>
      <c r="I33" s="54">
        <v>0.38282895847012172</v>
      </c>
      <c r="J33" s="54">
        <v>9.5509410813955018</v>
      </c>
      <c r="K33" s="54">
        <v>0.63910893468504659</v>
      </c>
      <c r="L33" s="45">
        <v>24.799391380081296</v>
      </c>
      <c r="M33" s="43"/>
      <c r="N33" s="54">
        <v>6.2703492449324803E-3</v>
      </c>
      <c r="O33" s="43">
        <v>-2.9000114295575132</v>
      </c>
      <c r="P33" s="54">
        <v>1.1002982647593447E-2</v>
      </c>
      <c r="Q33" s="54">
        <v>1.0633840218212571</v>
      </c>
      <c r="R33" s="43">
        <v>0.42490227594963181</v>
      </c>
      <c r="S33" s="43">
        <v>1.1543443519525354</v>
      </c>
      <c r="T33" s="45"/>
      <c r="U33" s="55"/>
      <c r="V33" s="46" t="s">
        <v>45</v>
      </c>
      <c r="W33" s="45">
        <v>24.553013582894799</v>
      </c>
      <c r="X33" s="55"/>
      <c r="Y33" s="56"/>
      <c r="Z33" s="7"/>
    </row>
    <row r="34" spans="1:26" s="4" customFormat="1" ht="31.5" customHeight="1" x14ac:dyDescent="0.2">
      <c r="A34" s="81"/>
      <c r="B34" s="84" t="s">
        <v>59</v>
      </c>
      <c r="C34" s="82">
        <v>5774</v>
      </c>
      <c r="D34" s="82">
        <v>5774</v>
      </c>
      <c r="E34" s="53">
        <f>'[2]Discom FY24'!E34</f>
        <v>115168.03</v>
      </c>
      <c r="F34" s="55">
        <v>7.9396000000000004</v>
      </c>
      <c r="G34" s="44">
        <v>2.9840567120346451E-4</v>
      </c>
      <c r="H34" s="54">
        <v>8.0354471505165996</v>
      </c>
      <c r="I34" s="54">
        <v>5.8688588037821487</v>
      </c>
      <c r="J34" s="54">
        <v>5.8352268986483589</v>
      </c>
      <c r="K34" s="54">
        <v>0.38680535663042825</v>
      </c>
      <c r="L34" s="45">
        <v>20.126338209577536</v>
      </c>
      <c r="M34" s="43"/>
      <c r="N34" s="54">
        <v>2.2666010658700321E-3</v>
      </c>
      <c r="O34" s="43">
        <v>-0.25926107437137896</v>
      </c>
      <c r="P34" s="54">
        <v>2.2965790540540213E-2</v>
      </c>
      <c r="Q34" s="54">
        <v>0.81662327908233967</v>
      </c>
      <c r="R34" s="43">
        <v>0.16110124622707891</v>
      </c>
      <c r="S34" s="43">
        <v>0.33261088164892982</v>
      </c>
      <c r="T34" s="45"/>
      <c r="U34" s="55"/>
      <c r="V34" s="46" t="s">
        <v>45</v>
      </c>
      <c r="W34" s="45">
        <v>21.200378332705043</v>
      </c>
      <c r="X34" s="55"/>
      <c r="Y34" s="56"/>
      <c r="Z34" s="7"/>
    </row>
    <row r="35" spans="1:26" s="4" customFormat="1" ht="31.5" customHeight="1" x14ac:dyDescent="0.2">
      <c r="A35" s="81"/>
      <c r="B35" s="52" t="s">
        <v>60</v>
      </c>
      <c r="C35" s="82">
        <v>10128</v>
      </c>
      <c r="D35" s="82">
        <v>10128</v>
      </c>
      <c r="E35" s="53">
        <f>'[2]Discom FY24'!E35</f>
        <v>325441.98</v>
      </c>
      <c r="F35" s="55">
        <v>35.434761000000002</v>
      </c>
      <c r="G35" s="44">
        <v>1.3317967706357181E-3</v>
      </c>
      <c r="H35" s="54">
        <v>17.139930158861262</v>
      </c>
      <c r="I35" s="54">
        <v>28.753854161393761</v>
      </c>
      <c r="J35" s="54">
        <v>21.11534906197895</v>
      </c>
      <c r="K35" s="54">
        <v>1.2121829067613996</v>
      </c>
      <c r="L35" s="45">
        <v>68.221316288995368</v>
      </c>
      <c r="M35" s="43"/>
      <c r="N35" s="54">
        <v>2.0177555369644745E-2</v>
      </c>
      <c r="O35" s="43">
        <v>-0.91577266843905569</v>
      </c>
      <c r="P35" s="54">
        <v>0.12471332268228159</v>
      </c>
      <c r="Q35" s="54">
        <v>3.1795513504646165</v>
      </c>
      <c r="R35" s="43">
        <v>0.43638212802492299</v>
      </c>
      <c r="S35" s="43">
        <v>0.52477211911367017</v>
      </c>
      <c r="T35" s="45"/>
      <c r="U35" s="55"/>
      <c r="V35" s="46" t="s">
        <v>45</v>
      </c>
      <c r="W35" s="45">
        <v>71.570962540841791</v>
      </c>
      <c r="X35" s="55"/>
      <c r="Y35" s="56"/>
      <c r="Z35" s="7"/>
    </row>
    <row r="36" spans="1:26" s="4" customFormat="1" ht="17" x14ac:dyDescent="0.2">
      <c r="A36" s="81"/>
      <c r="B36" s="52" t="s">
        <v>61</v>
      </c>
      <c r="C36" s="82">
        <v>20725</v>
      </c>
      <c r="D36" s="82">
        <v>20725</v>
      </c>
      <c r="E36" s="53">
        <f>'[2]Discom FY24'!E36</f>
        <v>0</v>
      </c>
      <c r="F36" s="55">
        <v>623.01356199999998</v>
      </c>
      <c r="G36" s="44">
        <v>2.3415635565704977E-2</v>
      </c>
      <c r="H36" s="54">
        <v>67.651993129940948</v>
      </c>
      <c r="I36" s="54">
        <v>543.3625345164163</v>
      </c>
      <c r="J36" s="54">
        <v>292.70900956110859</v>
      </c>
      <c r="K36" s="54">
        <v>14.549870852678222</v>
      </c>
      <c r="L36" s="45">
        <v>918.27340806014399</v>
      </c>
      <c r="M36" s="43"/>
      <c r="N36" s="54">
        <v>3.2129292022143985</v>
      </c>
      <c r="O36" s="43">
        <v>-4.1917039054745802</v>
      </c>
      <c r="P36" s="54">
        <v>4.0778437449028315</v>
      </c>
      <c r="Q36" s="54">
        <v>40.485176442093454</v>
      </c>
      <c r="R36" s="43">
        <v>4.3005114854891122</v>
      </c>
      <c r="S36" s="43">
        <v>7.0408781529901878</v>
      </c>
      <c r="T36" s="45"/>
      <c r="U36" s="55"/>
      <c r="V36" s="46" t="s">
        <v>45</v>
      </c>
      <c r="W36" s="45">
        <v>969.98611398014498</v>
      </c>
      <c r="X36" s="55"/>
      <c r="Y36" s="56"/>
      <c r="Z36" s="7"/>
    </row>
    <row r="37" spans="1:26" s="4" customFormat="1" ht="17" x14ac:dyDescent="0.2">
      <c r="A37" s="48"/>
      <c r="B37" s="85" t="s">
        <v>63</v>
      </c>
      <c r="C37" s="86"/>
      <c r="D37" s="86"/>
      <c r="E37" s="53">
        <f>'[2]Discom FY24'!E37</f>
        <v>334761.57</v>
      </c>
      <c r="F37" s="87"/>
      <c r="G37" s="44"/>
      <c r="H37" s="54">
        <v>0</v>
      </c>
      <c r="I37" s="54">
        <v>0</v>
      </c>
      <c r="J37" s="54">
        <v>0</v>
      </c>
      <c r="K37" s="54">
        <v>0</v>
      </c>
      <c r="L37" s="45"/>
      <c r="M37" s="43"/>
      <c r="N37" s="54">
        <v>0</v>
      </c>
      <c r="O37" s="43">
        <v>0</v>
      </c>
      <c r="P37" s="54">
        <v>0</v>
      </c>
      <c r="Q37" s="54">
        <v>0</v>
      </c>
      <c r="R37" s="43">
        <v>0</v>
      </c>
      <c r="S37" s="43">
        <v>0</v>
      </c>
      <c r="T37" s="45"/>
      <c r="U37" s="87"/>
      <c r="V37" s="46" t="s">
        <v>45</v>
      </c>
      <c r="W37" s="45">
        <v>0</v>
      </c>
      <c r="X37" s="55"/>
      <c r="Y37" s="56"/>
      <c r="Z37" s="7"/>
    </row>
    <row r="38" spans="1:26" s="4" customFormat="1" ht="17" x14ac:dyDescent="0.2">
      <c r="A38" s="81"/>
      <c r="B38" s="88" t="s">
        <v>54</v>
      </c>
      <c r="C38" s="53">
        <v>3448</v>
      </c>
      <c r="D38" s="53">
        <v>3448</v>
      </c>
      <c r="E38" s="53">
        <f>'[2]Discom FY24'!E38</f>
        <v>0</v>
      </c>
      <c r="F38" s="54">
        <v>278.06748900000002</v>
      </c>
      <c r="G38" s="44">
        <v>1.0451019660298629E-2</v>
      </c>
      <c r="H38" s="54">
        <v>63.033849658065769</v>
      </c>
      <c r="I38" s="54">
        <v>242.21611366062112</v>
      </c>
      <c r="J38" s="54">
        <v>139.07718409838176</v>
      </c>
      <c r="K38" s="54">
        <v>5.8887799920177244</v>
      </c>
      <c r="L38" s="45">
        <v>450.21592740908636</v>
      </c>
      <c r="M38" s="43"/>
      <c r="N38" s="54">
        <v>8.4655714253423984</v>
      </c>
      <c r="O38" s="43">
        <v>-2.0057656603410838</v>
      </c>
      <c r="P38" s="54">
        <v>12.317294410908913</v>
      </c>
      <c r="Q38" s="54">
        <v>2.6413615350719017</v>
      </c>
      <c r="R38" s="43">
        <v>24.030442276187703</v>
      </c>
      <c r="S38" s="43">
        <v>1.8009920668113297</v>
      </c>
      <c r="T38" s="45"/>
      <c r="U38" s="54"/>
      <c r="V38" s="46" t="s">
        <v>45</v>
      </c>
      <c r="W38" s="45">
        <v>489.00025203772515</v>
      </c>
      <c r="X38" s="55"/>
      <c r="Y38" s="58"/>
      <c r="Z38" s="7"/>
    </row>
    <row r="39" spans="1:26" s="67" customFormat="1" x14ac:dyDescent="0.2">
      <c r="A39" s="89"/>
      <c r="B39" s="90"/>
      <c r="C39" s="61"/>
      <c r="D39" s="61"/>
      <c r="E39" s="53">
        <f>'[2]Discom FY24'!E39</f>
        <v>0</v>
      </c>
      <c r="F39" s="62"/>
      <c r="G39" s="63"/>
      <c r="H39" s="62">
        <f>SUM(H28:H38)</f>
        <v>279.15345588805343</v>
      </c>
      <c r="I39" s="62">
        <f t="shared" ref="I39:W39" si="1">SUM(I28:I38)</f>
        <v>1192.3287624390871</v>
      </c>
      <c r="J39" s="62">
        <f t="shared" si="1"/>
        <v>710.23984685358096</v>
      </c>
      <c r="K39" s="62">
        <f t="shared" si="1"/>
        <v>32.786968379920417</v>
      </c>
      <c r="L39" s="62">
        <f t="shared" si="1"/>
        <v>2214.5090335606415</v>
      </c>
      <c r="M39" s="62">
        <f t="shared" si="1"/>
        <v>0</v>
      </c>
      <c r="N39" s="62">
        <f t="shared" si="1"/>
        <v>11.707215133237245</v>
      </c>
      <c r="O39" s="62">
        <f t="shared" si="1"/>
        <v>-17.756971325832346</v>
      </c>
      <c r="P39" s="62">
        <f t="shared" si="1"/>
        <v>16.553820251682161</v>
      </c>
      <c r="Q39" s="62">
        <f t="shared" si="1"/>
        <v>48.198466707410056</v>
      </c>
      <c r="R39" s="62">
        <f t="shared" si="1"/>
        <v>29.94956278119615</v>
      </c>
      <c r="S39" s="62">
        <f t="shared" si="1"/>
        <v>17.941556043820391</v>
      </c>
      <c r="T39" s="62">
        <f t="shared" si="1"/>
        <v>0</v>
      </c>
      <c r="U39" s="62">
        <f t="shared" si="1"/>
        <v>0</v>
      </c>
      <c r="V39" s="62">
        <f t="shared" si="1"/>
        <v>0</v>
      </c>
      <c r="W39" s="62">
        <f t="shared" si="1"/>
        <v>2309.3954680189181</v>
      </c>
      <c r="X39" s="64"/>
      <c r="Y39" s="65"/>
      <c r="Z39" s="66"/>
    </row>
    <row r="40" spans="1:26" s="4" customFormat="1" x14ac:dyDescent="0.2">
      <c r="A40" s="81"/>
      <c r="B40" s="88"/>
      <c r="C40" s="53"/>
      <c r="D40" s="53"/>
      <c r="E40" s="53">
        <f>'[2]Discom FY24'!E40</f>
        <v>80413.42</v>
      </c>
      <c r="F40" s="54"/>
      <c r="G40" s="44"/>
      <c r="H40" s="54">
        <v>0</v>
      </c>
      <c r="I40" s="54">
        <v>0</v>
      </c>
      <c r="J40" s="54">
        <v>0</v>
      </c>
      <c r="K40" s="54">
        <v>0</v>
      </c>
      <c r="L40" s="45"/>
      <c r="M40" s="43"/>
      <c r="N40" s="54">
        <v>0</v>
      </c>
      <c r="O40" s="43">
        <v>0</v>
      </c>
      <c r="P40" s="54">
        <v>0</v>
      </c>
      <c r="Q40" s="54">
        <v>0</v>
      </c>
      <c r="R40" s="43">
        <v>0</v>
      </c>
      <c r="S40" s="43">
        <v>0</v>
      </c>
      <c r="T40" s="45"/>
      <c r="U40" s="54"/>
      <c r="V40" s="46" t="s">
        <v>45</v>
      </c>
      <c r="W40" s="45">
        <v>0</v>
      </c>
      <c r="X40" s="55"/>
      <c r="Y40" s="58"/>
      <c r="Z40" s="7"/>
    </row>
    <row r="41" spans="1:26" s="11" customFormat="1" ht="17" x14ac:dyDescent="0.2">
      <c r="A41" s="40">
        <v>3</v>
      </c>
      <c r="B41" s="91" t="s">
        <v>64</v>
      </c>
      <c r="C41" s="50"/>
      <c r="D41" s="50"/>
      <c r="E41" s="53">
        <f>'[2]Discom FY24'!E41</f>
        <v>67916.39</v>
      </c>
      <c r="F41" s="45">
        <v>76.619978000000003</v>
      </c>
      <c r="G41" s="44">
        <v>2.8797213918440078E-3</v>
      </c>
      <c r="H41" s="54">
        <v>11.96998067657888</v>
      </c>
      <c r="I41" s="54">
        <v>59.938887361973812</v>
      </c>
      <c r="J41" s="54">
        <v>0</v>
      </c>
      <c r="K41" s="54">
        <v>0</v>
      </c>
      <c r="L41" s="50">
        <v>71.908868038552697</v>
      </c>
      <c r="M41" s="43"/>
      <c r="N41" s="54">
        <v>0</v>
      </c>
      <c r="O41" s="43">
        <v>0</v>
      </c>
      <c r="P41" s="54">
        <v>0</v>
      </c>
      <c r="Q41" s="54">
        <v>0</v>
      </c>
      <c r="R41" s="43">
        <v>0</v>
      </c>
      <c r="S41" s="43">
        <v>0</v>
      </c>
      <c r="T41" s="45"/>
      <c r="U41" s="45"/>
      <c r="V41" s="46" t="s">
        <v>45</v>
      </c>
      <c r="W41" s="69">
        <v>71.908868038552697</v>
      </c>
      <c r="X41" s="43"/>
      <c r="Y41" s="70"/>
      <c r="Z41" s="71"/>
    </row>
    <row r="42" spans="1:26" s="4" customFormat="1" ht="17" x14ac:dyDescent="0.2">
      <c r="A42" s="81"/>
      <c r="B42" s="84" t="s">
        <v>65</v>
      </c>
      <c r="C42" s="82">
        <v>3731</v>
      </c>
      <c r="D42" s="82">
        <v>3731</v>
      </c>
      <c r="E42" s="53">
        <f>'[2]Discom FY24'!E42</f>
        <v>0</v>
      </c>
      <c r="F42" s="55">
        <v>42.305427999999999</v>
      </c>
      <c r="G42" s="44">
        <v>1.5900271597926647E-3</v>
      </c>
      <c r="H42" s="54">
        <v>4.5596227729325216</v>
      </c>
      <c r="I42" s="54">
        <v>31.633109609242037</v>
      </c>
      <c r="J42" s="54">
        <v>19.781357489548867</v>
      </c>
      <c r="K42" s="54">
        <v>1.3701330426901901</v>
      </c>
      <c r="L42" s="45">
        <v>57.344222914413621</v>
      </c>
      <c r="M42" s="43"/>
      <c r="N42" s="54">
        <v>0</v>
      </c>
      <c r="O42" s="43">
        <v>-3.3472313795802258</v>
      </c>
      <c r="P42" s="54">
        <v>4.4709810017755133E-2</v>
      </c>
      <c r="Q42" s="54">
        <v>0</v>
      </c>
      <c r="R42" s="43">
        <v>9.087970437336966E-2</v>
      </c>
      <c r="S42" s="43">
        <v>2.6543208117556824E-2</v>
      </c>
      <c r="T42" s="45"/>
      <c r="U42" s="55"/>
      <c r="V42" s="46" t="s">
        <v>45</v>
      </c>
      <c r="W42" s="45">
        <v>54.159124257342086</v>
      </c>
      <c r="X42" s="55"/>
      <c r="Y42" s="56"/>
      <c r="Z42" s="7"/>
    </row>
    <row r="43" spans="1:26" s="4" customFormat="1" ht="17" x14ac:dyDescent="0.2">
      <c r="A43" s="81"/>
      <c r="B43" s="52" t="s">
        <v>66</v>
      </c>
      <c r="C43" s="82">
        <v>2633</v>
      </c>
      <c r="D43" s="82">
        <v>2633</v>
      </c>
      <c r="E43" s="53">
        <f>'[2]Discom FY24'!E43</f>
        <v>0</v>
      </c>
      <c r="F43" s="55">
        <v>34.314549999999997</v>
      </c>
      <c r="G43" s="44">
        <v>1.2896942320513429E-3</v>
      </c>
      <c r="H43" s="54">
        <v>7.4103579036463572</v>
      </c>
      <c r="I43" s="54">
        <v>28.305777752731771</v>
      </c>
      <c r="J43" s="54">
        <v>16.158576829632032</v>
      </c>
      <c r="K43" s="54">
        <v>1.3226491835118181</v>
      </c>
      <c r="L43" s="45">
        <v>53.197361669521982</v>
      </c>
      <c r="M43" s="43"/>
      <c r="N43" s="54">
        <v>0</v>
      </c>
      <c r="O43" s="43">
        <v>0.56364604574393684</v>
      </c>
      <c r="P43" s="54">
        <v>2.0638762962621065E-3</v>
      </c>
      <c r="Q43" s="54">
        <v>0</v>
      </c>
      <c r="R43" s="43">
        <v>2.0550007276344366E-2</v>
      </c>
      <c r="S43" s="43">
        <v>0.16029947926742666</v>
      </c>
      <c r="T43" s="45"/>
      <c r="U43" s="55"/>
      <c r="V43" s="46" t="s">
        <v>45</v>
      </c>
      <c r="W43" s="45">
        <v>53.943921078105951</v>
      </c>
      <c r="X43" s="55"/>
      <c r="Y43" s="56"/>
      <c r="Z43" s="7"/>
    </row>
    <row r="44" spans="1:26" s="4" customFormat="1" x14ac:dyDescent="0.2">
      <c r="A44" s="81"/>
      <c r="B44" s="52"/>
      <c r="C44" s="82"/>
      <c r="D44" s="82"/>
      <c r="E44" s="53">
        <f>'[2]Discom FY24'!E44</f>
        <v>7558895.1499999994</v>
      </c>
      <c r="F44" s="55"/>
      <c r="G44" s="44"/>
      <c r="H44" s="54"/>
      <c r="I44" s="54"/>
      <c r="J44" s="54"/>
      <c r="K44" s="54"/>
      <c r="L44" s="45"/>
      <c r="M44" s="43"/>
      <c r="N44" s="54"/>
      <c r="O44" s="43"/>
      <c r="P44" s="54"/>
      <c r="Q44" s="54"/>
      <c r="R44" s="43"/>
      <c r="S44" s="43"/>
      <c r="T44" s="45"/>
      <c r="U44" s="55"/>
      <c r="V44" s="46"/>
      <c r="W44" s="45"/>
      <c r="X44" s="55"/>
      <c r="Y44" s="56"/>
      <c r="Z44" s="7"/>
    </row>
    <row r="45" spans="1:26" s="4" customFormat="1" x14ac:dyDescent="0.2">
      <c r="A45" s="81"/>
      <c r="B45" s="52"/>
      <c r="C45" s="53"/>
      <c r="D45" s="53"/>
      <c r="E45" s="53">
        <f>'[2]Discom FY24'!E45</f>
        <v>544487.1</v>
      </c>
      <c r="F45" s="54"/>
      <c r="G45" s="44"/>
      <c r="H45" s="62">
        <f>SUM(H42:H43)</f>
        <v>11.969980676578878</v>
      </c>
      <c r="I45" s="62">
        <f t="shared" ref="I45:W45" si="2">SUM(I42:I43)</f>
        <v>59.938887361973812</v>
      </c>
      <c r="J45" s="62">
        <f t="shared" si="2"/>
        <v>35.9399343191809</v>
      </c>
      <c r="K45" s="62">
        <f t="shared" si="2"/>
        <v>2.6927822262020085</v>
      </c>
      <c r="L45" s="62">
        <f t="shared" si="2"/>
        <v>110.5415845839356</v>
      </c>
      <c r="M45" s="62">
        <f t="shared" si="2"/>
        <v>0</v>
      </c>
      <c r="N45" s="62">
        <f t="shared" si="2"/>
        <v>0</v>
      </c>
      <c r="O45" s="62">
        <f t="shared" si="2"/>
        <v>-2.7835853338362888</v>
      </c>
      <c r="P45" s="62">
        <f t="shared" si="2"/>
        <v>4.6773686314017238E-2</v>
      </c>
      <c r="Q45" s="62">
        <f t="shared" si="2"/>
        <v>0</v>
      </c>
      <c r="R45" s="62">
        <f t="shared" si="2"/>
        <v>0.11142971164971402</v>
      </c>
      <c r="S45" s="62">
        <f t="shared" si="2"/>
        <v>0.1868426873849835</v>
      </c>
      <c r="T45" s="62">
        <f t="shared" si="2"/>
        <v>0</v>
      </c>
      <c r="U45" s="62">
        <f t="shared" si="2"/>
        <v>0</v>
      </c>
      <c r="V45" s="62">
        <f t="shared" si="2"/>
        <v>0</v>
      </c>
      <c r="W45" s="62">
        <f t="shared" si="2"/>
        <v>108.10304533544803</v>
      </c>
      <c r="X45" s="55"/>
      <c r="Y45" s="58"/>
      <c r="Z45" s="7"/>
    </row>
    <row r="46" spans="1:26" s="11" customFormat="1" ht="17" x14ac:dyDescent="0.2">
      <c r="A46" s="40">
        <v>4</v>
      </c>
      <c r="B46" s="68" t="s">
        <v>67</v>
      </c>
      <c r="C46" s="50"/>
      <c r="D46" s="50"/>
      <c r="E46" s="53">
        <f>'[2]Discom FY24'!E46</f>
        <v>0</v>
      </c>
      <c r="F46" s="45"/>
      <c r="G46" s="44">
        <v>0.55086397588934188</v>
      </c>
      <c r="H46" s="54">
        <v>436.01527510153574</v>
      </c>
      <c r="I46" s="54">
        <v>8713.7769320962343</v>
      </c>
      <c r="J46" s="54">
        <v>0</v>
      </c>
      <c r="K46" s="54">
        <v>0</v>
      </c>
      <c r="L46" s="45">
        <v>9149.79220719777</v>
      </c>
      <c r="M46" s="43"/>
      <c r="N46" s="54">
        <v>0</v>
      </c>
      <c r="O46" s="43">
        <v>0</v>
      </c>
      <c r="P46" s="54">
        <v>0</v>
      </c>
      <c r="Q46" s="54">
        <v>0</v>
      </c>
      <c r="R46" s="43">
        <v>0</v>
      </c>
      <c r="S46" s="43">
        <v>0</v>
      </c>
      <c r="T46" s="45"/>
      <c r="U46" s="45"/>
      <c r="V46" s="46" t="s">
        <v>45</v>
      </c>
      <c r="W46" s="45">
        <v>9149.79220719777</v>
      </c>
      <c r="X46" s="43"/>
      <c r="Y46" s="70"/>
      <c r="Z46" s="71"/>
    </row>
    <row r="47" spans="1:26" s="4" customFormat="1" ht="17" x14ac:dyDescent="0.2">
      <c r="A47" s="81"/>
      <c r="B47" s="52" t="s">
        <v>68</v>
      </c>
      <c r="C47" s="82">
        <v>414891</v>
      </c>
      <c r="D47" s="82">
        <v>414891</v>
      </c>
      <c r="E47" s="53">
        <f>'[2]Discom FY24'!E47</f>
        <v>0</v>
      </c>
      <c r="F47" s="55">
        <v>12504.241505</v>
      </c>
      <c r="G47" s="44">
        <v>0.46996531049293971</v>
      </c>
      <c r="H47" s="54">
        <v>356.67580831287171</v>
      </c>
      <c r="I47" s="54">
        <v>7504.8067712737202</v>
      </c>
      <c r="J47" s="54">
        <v>5195.1494687419518</v>
      </c>
      <c r="K47" s="54">
        <v>431.87857964506151</v>
      </c>
      <c r="L47" s="92">
        <v>13488.510627973605</v>
      </c>
      <c r="M47" s="43"/>
      <c r="N47" s="54">
        <v>4.9344251773342918E-7</v>
      </c>
      <c r="O47" s="43">
        <v>15.203240602856342</v>
      </c>
      <c r="P47" s="54">
        <v>9.6052883272328179E-7</v>
      </c>
      <c r="Q47" s="54">
        <v>1.5733468475012152E-2</v>
      </c>
      <c r="R47" s="43">
        <v>89.775079878879339</v>
      </c>
      <c r="S47" s="43">
        <v>7.375129520865177</v>
      </c>
      <c r="T47" s="45"/>
      <c r="U47" s="55"/>
      <c r="V47" s="46" t="s">
        <v>45</v>
      </c>
      <c r="W47" s="45">
        <v>13600.879812405199</v>
      </c>
      <c r="X47" s="55"/>
      <c r="Y47" s="56"/>
      <c r="Z47" s="7"/>
    </row>
    <row r="48" spans="1:26" s="4" customFormat="1" ht="31.5" customHeight="1" x14ac:dyDescent="0.2">
      <c r="A48" s="81"/>
      <c r="B48" s="52" t="s">
        <v>69</v>
      </c>
      <c r="C48" s="82">
        <v>48762</v>
      </c>
      <c r="D48" s="82">
        <v>48762</v>
      </c>
      <c r="E48" s="53">
        <f>'[2]Discom FY24'!E48</f>
        <v>595045.06999999995</v>
      </c>
      <c r="F48" s="55">
        <v>898.41330100000005</v>
      </c>
      <c r="G48" s="44">
        <v>3.3766389251728701E-2</v>
      </c>
      <c r="H48" s="54">
        <v>48.241370527175484</v>
      </c>
      <c r="I48" s="54">
        <v>447.20151173811331</v>
      </c>
      <c r="J48" s="54">
        <v>213.24269484171327</v>
      </c>
      <c r="K48" s="54">
        <v>16.878939914023668</v>
      </c>
      <c r="L48" s="45">
        <v>725.56451702102572</v>
      </c>
      <c r="M48" s="43"/>
      <c r="N48" s="54">
        <v>0</v>
      </c>
      <c r="O48" s="43">
        <v>-5.0246750995192349</v>
      </c>
      <c r="P48" s="54">
        <v>0</v>
      </c>
      <c r="Q48" s="54">
        <v>0</v>
      </c>
      <c r="R48" s="43">
        <v>2.8697088584624986</v>
      </c>
      <c r="S48" s="43">
        <v>2.6394669868859015</v>
      </c>
      <c r="T48" s="45"/>
      <c r="U48" s="55"/>
      <c r="V48" s="46" t="s">
        <v>45</v>
      </c>
      <c r="W48" s="45">
        <v>726.04901776685483</v>
      </c>
      <c r="X48" s="55"/>
      <c r="Y48" s="56"/>
      <c r="Z48" s="7"/>
    </row>
    <row r="49" spans="1:26" s="4" customFormat="1" x14ac:dyDescent="0.2">
      <c r="A49" s="81"/>
      <c r="B49" s="52"/>
      <c r="C49" s="53"/>
      <c r="D49" s="53"/>
      <c r="E49" s="53"/>
      <c r="F49" s="54"/>
      <c r="G49" s="44"/>
      <c r="H49" s="62">
        <f>SUM(H47:H48)</f>
        <v>404.9171788400472</v>
      </c>
      <c r="I49" s="62">
        <f t="shared" ref="I49:W49" si="3">SUM(I47:I48)</f>
        <v>7952.0082830118336</v>
      </c>
      <c r="J49" s="62">
        <f t="shared" si="3"/>
        <v>5408.392163583665</v>
      </c>
      <c r="K49" s="62">
        <f t="shared" si="3"/>
        <v>448.75751955908515</v>
      </c>
      <c r="L49" s="62">
        <f t="shared" si="3"/>
        <v>14214.075144994631</v>
      </c>
      <c r="M49" s="62">
        <f t="shared" si="3"/>
        <v>0</v>
      </c>
      <c r="N49" s="62">
        <f t="shared" si="3"/>
        <v>4.9344251773342918E-7</v>
      </c>
      <c r="O49" s="62">
        <f t="shared" si="3"/>
        <v>10.178565503337108</v>
      </c>
      <c r="P49" s="62">
        <f t="shared" si="3"/>
        <v>9.6052883272328179E-7</v>
      </c>
      <c r="Q49" s="62">
        <f t="shared" si="3"/>
        <v>1.5733468475012152E-2</v>
      </c>
      <c r="R49" s="62">
        <f t="shared" si="3"/>
        <v>92.644788737341841</v>
      </c>
      <c r="S49" s="62">
        <f t="shared" si="3"/>
        <v>10.014596507751079</v>
      </c>
      <c r="T49" s="62">
        <f t="shared" si="3"/>
        <v>0</v>
      </c>
      <c r="U49" s="62">
        <f t="shared" si="3"/>
        <v>0</v>
      </c>
      <c r="V49" s="62">
        <f t="shared" si="3"/>
        <v>0</v>
      </c>
      <c r="W49" s="62">
        <f t="shared" si="3"/>
        <v>14326.928830172053</v>
      </c>
      <c r="X49" s="55"/>
      <c r="Y49" s="58"/>
      <c r="Z49" s="7"/>
    </row>
    <row r="50" spans="1:26" s="11" customFormat="1" ht="17" x14ac:dyDescent="0.2">
      <c r="A50" s="40">
        <v>5</v>
      </c>
      <c r="B50" s="68" t="s">
        <v>70</v>
      </c>
      <c r="C50" s="50"/>
      <c r="D50" s="50"/>
      <c r="E50" s="50"/>
      <c r="F50" s="45"/>
      <c r="G50" s="44"/>
      <c r="H50" s="54">
        <v>0</v>
      </c>
      <c r="I50" s="54">
        <v>0</v>
      </c>
      <c r="J50" s="54">
        <v>0</v>
      </c>
      <c r="K50" s="54">
        <v>0</v>
      </c>
      <c r="L50" s="45"/>
      <c r="M50" s="43"/>
      <c r="N50" s="54">
        <v>0</v>
      </c>
      <c r="O50" s="43">
        <v>0</v>
      </c>
      <c r="P50" s="54">
        <v>0</v>
      </c>
      <c r="Q50" s="54">
        <v>0</v>
      </c>
      <c r="R50" s="43">
        <v>0</v>
      </c>
      <c r="S50" s="43">
        <v>0</v>
      </c>
      <c r="T50" s="45"/>
      <c r="U50" s="45"/>
      <c r="V50" s="46" t="s">
        <v>45</v>
      </c>
      <c r="W50" s="45">
        <v>0</v>
      </c>
      <c r="X50" s="43"/>
      <c r="Y50" s="70"/>
      <c r="Z50" s="71"/>
    </row>
    <row r="51" spans="1:26" s="95" customFormat="1" ht="17" x14ac:dyDescent="0.2">
      <c r="A51" s="81"/>
      <c r="B51" s="52" t="s">
        <v>71</v>
      </c>
      <c r="C51" s="82">
        <v>31984</v>
      </c>
      <c r="D51" s="82">
        <v>31984</v>
      </c>
      <c r="E51" s="93">
        <f>F51*10^6/1945</f>
        <v>643931.2488431877</v>
      </c>
      <c r="F51" s="55">
        <v>1252.446279</v>
      </c>
      <c r="G51" s="44">
        <v>4.7072531680598086E-2</v>
      </c>
      <c r="H51" s="54">
        <v>31.019369694754474</v>
      </c>
      <c r="I51" s="54">
        <v>760.60872393161731</v>
      </c>
      <c r="J51" s="54">
        <v>626.68798508675627</v>
      </c>
      <c r="K51" s="54">
        <v>40.837629862284821</v>
      </c>
      <c r="L51" s="45">
        <v>1459.1537085754128</v>
      </c>
      <c r="M51" s="43"/>
      <c r="N51" s="54">
        <v>0</v>
      </c>
      <c r="O51" s="43">
        <v>-4.3761391405620902</v>
      </c>
      <c r="P51" s="54">
        <v>0</v>
      </c>
      <c r="Q51" s="54">
        <v>0</v>
      </c>
      <c r="R51" s="43">
        <v>0.11095120196337424</v>
      </c>
      <c r="S51" s="43">
        <v>0.16475100481009849</v>
      </c>
      <c r="T51" s="45"/>
      <c r="U51" s="55"/>
      <c r="V51" s="46" t="s">
        <v>45</v>
      </c>
      <c r="W51" s="45">
        <v>1455.0532716416242</v>
      </c>
      <c r="X51" s="55"/>
      <c r="Y51" s="56"/>
      <c r="Z51" s="94"/>
    </row>
    <row r="52" spans="1:26" s="97" customFormat="1" ht="17" x14ac:dyDescent="0.2">
      <c r="A52" s="81"/>
      <c r="B52" s="52" t="s">
        <v>72</v>
      </c>
      <c r="C52" s="82">
        <v>101</v>
      </c>
      <c r="D52" s="82">
        <v>101</v>
      </c>
      <c r="E52" s="93">
        <f>F52*10^6/1945</f>
        <v>817.27763496143962</v>
      </c>
      <c r="F52" s="55">
        <v>1.5896049999999999</v>
      </c>
      <c r="G52" s="44">
        <v>5.9744464075442485E-5</v>
      </c>
      <c r="H52" s="54">
        <v>7.8726566734057965E-2</v>
      </c>
      <c r="I52" s="54">
        <v>1.1599251527853676</v>
      </c>
      <c r="J52" s="54">
        <v>0.78826704876127651</v>
      </c>
      <c r="K52" s="54">
        <v>5.1200807537776415E-2</v>
      </c>
      <c r="L52" s="45">
        <v>2.0781195758184783</v>
      </c>
      <c r="M52" s="43"/>
      <c r="N52" s="54">
        <v>0</v>
      </c>
      <c r="O52" s="43">
        <v>-4.3765341001869521E-3</v>
      </c>
      <c r="P52" s="54">
        <v>0</v>
      </c>
      <c r="Q52" s="54">
        <v>0</v>
      </c>
      <c r="R52" s="43">
        <v>0</v>
      </c>
      <c r="S52" s="43">
        <v>0</v>
      </c>
      <c r="T52" s="45"/>
      <c r="U52" s="55"/>
      <c r="V52" s="46" t="s">
        <v>45</v>
      </c>
      <c r="W52" s="45">
        <v>2.0737430417182914</v>
      </c>
      <c r="X52" s="55"/>
      <c r="Y52" s="56"/>
      <c r="Z52" s="96"/>
    </row>
    <row r="53" spans="1:26" s="99" customFormat="1" x14ac:dyDescent="0.2">
      <c r="A53" s="81"/>
      <c r="B53" s="52"/>
      <c r="C53" s="53"/>
      <c r="D53" s="53"/>
      <c r="E53" s="53"/>
      <c r="F53" s="54"/>
      <c r="G53" s="44"/>
      <c r="H53" s="62">
        <f>SUM(H51:H52)</f>
        <v>31.098096261488532</v>
      </c>
      <c r="I53" s="62">
        <f t="shared" ref="I53:W53" si="4">SUM(I51:I52)</f>
        <v>761.76864908440268</v>
      </c>
      <c r="J53" s="62">
        <f t="shared" si="4"/>
        <v>627.4762521355176</v>
      </c>
      <c r="K53" s="62">
        <f t="shared" si="4"/>
        <v>40.888830669822596</v>
      </c>
      <c r="L53" s="62">
        <f t="shared" si="4"/>
        <v>1461.2318281512312</v>
      </c>
      <c r="M53" s="62">
        <f t="shared" si="4"/>
        <v>0</v>
      </c>
      <c r="N53" s="62">
        <f t="shared" si="4"/>
        <v>0</v>
      </c>
      <c r="O53" s="62">
        <f t="shared" si="4"/>
        <v>-4.3805156746622771</v>
      </c>
      <c r="P53" s="62">
        <f t="shared" si="4"/>
        <v>0</v>
      </c>
      <c r="Q53" s="62">
        <f t="shared" si="4"/>
        <v>0</v>
      </c>
      <c r="R53" s="62">
        <f t="shared" si="4"/>
        <v>0.11095120196337424</v>
      </c>
      <c r="S53" s="62">
        <f t="shared" si="4"/>
        <v>0.16475100481009849</v>
      </c>
      <c r="T53" s="62">
        <f t="shared" si="4"/>
        <v>0</v>
      </c>
      <c r="U53" s="62">
        <f t="shared" si="4"/>
        <v>0</v>
      </c>
      <c r="V53" s="62">
        <f t="shared" si="4"/>
        <v>0</v>
      </c>
      <c r="W53" s="62">
        <f t="shared" si="4"/>
        <v>1457.1270146833424</v>
      </c>
      <c r="X53" s="55"/>
      <c r="Y53" s="58"/>
      <c r="Z53" s="98"/>
    </row>
    <row r="54" spans="1:26" s="11" customFormat="1" ht="17" x14ac:dyDescent="0.2">
      <c r="A54" s="40">
        <v>6</v>
      </c>
      <c r="B54" s="41" t="s">
        <v>73</v>
      </c>
      <c r="C54" s="50"/>
      <c r="D54" s="50"/>
      <c r="E54" s="50"/>
      <c r="F54" s="45">
        <v>207.777029</v>
      </c>
      <c r="G54" s="44">
        <v>7.8091898583564296E-3</v>
      </c>
      <c r="H54" s="54">
        <v>46.773395498218264</v>
      </c>
      <c r="I54" s="54">
        <v>126.28565366721409</v>
      </c>
      <c r="J54" s="54">
        <v>0</v>
      </c>
      <c r="K54" s="54">
        <v>0</v>
      </c>
      <c r="L54" s="45">
        <v>173.05904916543236</v>
      </c>
      <c r="M54" s="43"/>
      <c r="N54" s="54">
        <v>0</v>
      </c>
      <c r="O54" s="43">
        <v>0</v>
      </c>
      <c r="P54" s="54">
        <v>0</v>
      </c>
      <c r="Q54" s="54">
        <v>0</v>
      </c>
      <c r="R54" s="43">
        <v>0</v>
      </c>
      <c r="S54" s="43">
        <v>0</v>
      </c>
      <c r="T54" s="45"/>
      <c r="U54" s="45"/>
      <c r="V54" s="46" t="s">
        <v>45</v>
      </c>
      <c r="W54" s="45">
        <v>173.05904916543236</v>
      </c>
      <c r="X54" s="43"/>
      <c r="Y54" s="70"/>
      <c r="Z54" s="71"/>
    </row>
    <row r="55" spans="1:26" s="4" customFormat="1" ht="17" x14ac:dyDescent="0.2">
      <c r="A55" s="81"/>
      <c r="B55" s="84" t="s">
        <v>74</v>
      </c>
      <c r="C55" s="82">
        <v>23981</v>
      </c>
      <c r="D55" s="82">
        <v>23981</v>
      </c>
      <c r="E55" s="82">
        <f>'[2]Discom FY24'!E52</f>
        <v>210340.94999999998</v>
      </c>
      <c r="F55" s="55">
        <v>43.751365999999997</v>
      </c>
      <c r="G55" s="44">
        <v>1.6443719755779177E-3</v>
      </c>
      <c r="H55" s="54">
        <v>24.680207133738786</v>
      </c>
      <c r="I55" s="54">
        <v>25.315912982923084</v>
      </c>
      <c r="J55" s="54">
        <v>31.248794963239785</v>
      </c>
      <c r="K55" s="54">
        <v>2.0962909940296948</v>
      </c>
      <c r="L55" s="45">
        <v>83.34120607393136</v>
      </c>
      <c r="M55" s="43"/>
      <c r="N55" s="54">
        <v>0</v>
      </c>
      <c r="O55" s="43">
        <v>-3.2270813655499855</v>
      </c>
      <c r="P55" s="54">
        <v>0</v>
      </c>
      <c r="Q55" s="54">
        <v>12.093394237996415</v>
      </c>
      <c r="R55" s="43">
        <v>2.0281505821207433</v>
      </c>
      <c r="S55" s="43">
        <v>0.73961102059827677</v>
      </c>
      <c r="T55" s="45"/>
      <c r="U55" s="55"/>
      <c r="V55" s="46" t="s">
        <v>45</v>
      </c>
      <c r="W55" s="45">
        <v>94.975280549096809</v>
      </c>
      <c r="X55" s="55"/>
      <c r="Y55" s="56"/>
      <c r="Z55" s="7"/>
    </row>
    <row r="56" spans="1:26" s="4" customFormat="1" ht="17" x14ac:dyDescent="0.2">
      <c r="A56" s="81"/>
      <c r="B56" s="52" t="s">
        <v>75</v>
      </c>
      <c r="C56" s="82">
        <v>9037</v>
      </c>
      <c r="D56" s="82">
        <v>9037</v>
      </c>
      <c r="E56" s="82">
        <f>'[2]Discom FY24'!E53</f>
        <v>112469.70000000001</v>
      </c>
      <c r="F56" s="55">
        <v>164.02566300000001</v>
      </c>
      <c r="G56" s="44">
        <v>6.1648178827785121E-3</v>
      </c>
      <c r="H56" s="54">
        <v>22.093188364479481</v>
      </c>
      <c r="I56" s="54">
        <v>100.969740684291</v>
      </c>
      <c r="J56" s="54">
        <v>75.033275555671125</v>
      </c>
      <c r="K56" s="54">
        <v>4.0754981261332679</v>
      </c>
      <c r="L56" s="45">
        <v>202.17170273057485</v>
      </c>
      <c r="M56" s="43"/>
      <c r="N56" s="54">
        <v>0</v>
      </c>
      <c r="O56" s="43">
        <v>-0.85373414363098599</v>
      </c>
      <c r="P56" s="54">
        <v>0</v>
      </c>
      <c r="Q56" s="54">
        <v>33.642490335455008</v>
      </c>
      <c r="R56" s="43">
        <v>1.8373357817327518</v>
      </c>
      <c r="S56" s="43">
        <v>3.6236444637333007</v>
      </c>
      <c r="T56" s="45"/>
      <c r="U56" s="55"/>
      <c r="V56" s="46" t="s">
        <v>45</v>
      </c>
      <c r="W56" s="45">
        <v>240.42143916786492</v>
      </c>
      <c r="X56" s="55"/>
      <c r="Y56" s="56"/>
      <c r="Z56" s="7"/>
    </row>
    <row r="57" spans="1:26" s="4" customFormat="1" x14ac:dyDescent="0.2">
      <c r="A57" s="81"/>
      <c r="B57" s="52"/>
      <c r="C57" s="53"/>
      <c r="D57" s="53"/>
      <c r="E57" s="82">
        <f>'[2]Discom FY24'!E54</f>
        <v>0</v>
      </c>
      <c r="F57" s="54"/>
      <c r="G57" s="44"/>
      <c r="H57" s="62">
        <f>SUM(H55:H56)</f>
        <v>46.773395498218264</v>
      </c>
      <c r="I57" s="62">
        <f t="shared" ref="I57:W57" si="5">SUM(I55:I56)</f>
        <v>126.28565366721408</v>
      </c>
      <c r="J57" s="62">
        <f t="shared" si="5"/>
        <v>106.28207051891091</v>
      </c>
      <c r="K57" s="62">
        <f t="shared" si="5"/>
        <v>6.1717891201629627</v>
      </c>
      <c r="L57" s="62">
        <f t="shared" si="5"/>
        <v>285.5129088045062</v>
      </c>
      <c r="M57" s="62">
        <f t="shared" si="5"/>
        <v>0</v>
      </c>
      <c r="N57" s="62">
        <f t="shared" si="5"/>
        <v>0</v>
      </c>
      <c r="O57" s="62">
        <f t="shared" si="5"/>
        <v>-4.0808155091809715</v>
      </c>
      <c r="P57" s="62">
        <f t="shared" si="5"/>
        <v>0</v>
      </c>
      <c r="Q57" s="62">
        <f t="shared" si="5"/>
        <v>45.735884573451422</v>
      </c>
      <c r="R57" s="62">
        <f t="shared" si="5"/>
        <v>3.8654863638534951</v>
      </c>
      <c r="S57" s="62">
        <f t="shared" si="5"/>
        <v>4.3632554843315772</v>
      </c>
      <c r="T57" s="62">
        <f t="shared" si="5"/>
        <v>0</v>
      </c>
      <c r="U57" s="62">
        <f t="shared" si="5"/>
        <v>0</v>
      </c>
      <c r="V57" s="62">
        <f t="shared" si="5"/>
        <v>0</v>
      </c>
      <c r="W57" s="62">
        <f t="shared" si="5"/>
        <v>335.39671971696174</v>
      </c>
      <c r="X57" s="55"/>
      <c r="Y57" s="58"/>
      <c r="Z57" s="7"/>
    </row>
    <row r="58" spans="1:26" s="11" customFormat="1" ht="17" x14ac:dyDescent="0.2">
      <c r="A58" s="40">
        <v>7</v>
      </c>
      <c r="B58" s="68" t="s">
        <v>76</v>
      </c>
      <c r="C58" s="100"/>
      <c r="D58" s="100"/>
      <c r="E58" s="82">
        <f>'[2]Discom FY24'!E55</f>
        <v>0</v>
      </c>
      <c r="F58" s="101">
        <v>698.31494799999996</v>
      </c>
      <c r="G58" s="44">
        <v>2.6245798373891932E-2</v>
      </c>
      <c r="H58" s="54">
        <v>139.37297638307626</v>
      </c>
      <c r="I58" s="54">
        <v>479.39157410232497</v>
      </c>
      <c r="J58" s="54">
        <v>0</v>
      </c>
      <c r="K58" s="54">
        <v>0</v>
      </c>
      <c r="L58" s="45">
        <v>618.76455048540129</v>
      </c>
      <c r="M58" s="43"/>
      <c r="N58" s="54">
        <v>0</v>
      </c>
      <c r="O58" s="43">
        <v>0</v>
      </c>
      <c r="P58" s="54">
        <v>0</v>
      </c>
      <c r="Q58" s="54">
        <v>0</v>
      </c>
      <c r="R58" s="43">
        <v>0</v>
      </c>
      <c r="S58" s="43">
        <v>0</v>
      </c>
      <c r="T58" s="45"/>
      <c r="U58" s="101"/>
      <c r="V58" s="46" t="s">
        <v>45</v>
      </c>
      <c r="W58" s="45">
        <v>618.76455048540129</v>
      </c>
      <c r="X58" s="43"/>
      <c r="Y58" s="57"/>
      <c r="Z58" s="71"/>
    </row>
    <row r="59" spans="1:26" s="4" customFormat="1" ht="17" x14ac:dyDescent="0.2">
      <c r="A59" s="81"/>
      <c r="B59" s="52" t="s">
        <v>77</v>
      </c>
      <c r="C59" s="53">
        <v>5704</v>
      </c>
      <c r="D59" s="53">
        <v>5704</v>
      </c>
      <c r="E59" s="82">
        <f>'[2]Discom FY24'!E56</f>
        <v>247842.75</v>
      </c>
      <c r="F59" s="54">
        <v>221.585992</v>
      </c>
      <c r="G59" s="44">
        <v>8.3281924369043164E-3</v>
      </c>
      <c r="H59" s="54">
        <v>48.498960091307026</v>
      </c>
      <c r="I59" s="54">
        <v>151.8163585249161</v>
      </c>
      <c r="J59" s="54">
        <v>112.53607025993233</v>
      </c>
      <c r="K59" s="54">
        <v>7.108697068059211</v>
      </c>
      <c r="L59" s="45">
        <v>319.96008594421465</v>
      </c>
      <c r="M59" s="43"/>
      <c r="N59" s="54">
        <v>9.1722604069492686</v>
      </c>
      <c r="O59" s="43">
        <v>-3.6618427201092869</v>
      </c>
      <c r="P59" s="54">
        <v>12.301520205397143</v>
      </c>
      <c r="Q59" s="54">
        <v>0</v>
      </c>
      <c r="R59" s="43">
        <v>12.906133605483852</v>
      </c>
      <c r="S59" s="43">
        <v>1.0852993630814649</v>
      </c>
      <c r="T59" s="45"/>
      <c r="U59" s="54"/>
      <c r="V59" s="46" t="s">
        <v>45</v>
      </c>
      <c r="W59" s="45">
        <v>342.59119639806778</v>
      </c>
      <c r="X59" s="55"/>
      <c r="Y59" s="56"/>
      <c r="Z59" s="7"/>
    </row>
    <row r="60" spans="1:26" s="4" customFormat="1" ht="17" x14ac:dyDescent="0.2">
      <c r="A60" s="81"/>
      <c r="B60" s="52" t="s">
        <v>78</v>
      </c>
      <c r="C60" s="53">
        <v>5759</v>
      </c>
      <c r="D60" s="53">
        <v>5759</v>
      </c>
      <c r="E60" s="82">
        <f>'[2]Discom FY24'!E57</f>
        <v>428829.67</v>
      </c>
      <c r="F60" s="54">
        <v>476.72895599999998</v>
      </c>
      <c r="G60" s="44">
        <v>1.7917605936987619E-2</v>
      </c>
      <c r="H60" s="54">
        <v>90.874016291769237</v>
      </c>
      <c r="I60" s="54">
        <v>327.57521557740881</v>
      </c>
      <c r="J60" s="54">
        <v>230.65583056988626</v>
      </c>
      <c r="K60" s="54">
        <v>14.988605927890697</v>
      </c>
      <c r="L60" s="45">
        <v>664.09366836695506</v>
      </c>
      <c r="M60" s="43"/>
      <c r="N60" s="54">
        <v>11.572304322086419</v>
      </c>
      <c r="O60" s="43">
        <v>-6.3165752739971817</v>
      </c>
      <c r="P60" s="54">
        <v>20.373925715131723</v>
      </c>
      <c r="Q60" s="54">
        <v>0</v>
      </c>
      <c r="R60" s="43">
        <v>32.065113377763481</v>
      </c>
      <c r="S60" s="43">
        <v>8.3034694817126997</v>
      </c>
      <c r="T60" s="45"/>
      <c r="U60" s="54"/>
      <c r="V60" s="46" t="s">
        <v>45</v>
      </c>
      <c r="W60" s="45">
        <v>718.51960166756578</v>
      </c>
      <c r="X60" s="55"/>
      <c r="Y60" s="56"/>
      <c r="Z60" s="7"/>
    </row>
    <row r="61" spans="1:26" s="4" customFormat="1" x14ac:dyDescent="0.2">
      <c r="A61" s="81"/>
      <c r="B61" s="52"/>
      <c r="C61" s="82"/>
      <c r="D61" s="82"/>
      <c r="E61" s="82">
        <f>'[2]Discom FY24'!E58</f>
        <v>0</v>
      </c>
      <c r="F61" s="82"/>
      <c r="G61" s="44"/>
      <c r="H61" s="62">
        <f>SUM(H59:H60)</f>
        <v>139.37297638307626</v>
      </c>
      <c r="I61" s="54"/>
      <c r="J61" s="54"/>
      <c r="K61" s="54"/>
      <c r="L61" s="45"/>
      <c r="M61" s="43"/>
      <c r="N61" s="54">
        <v>0</v>
      </c>
      <c r="O61" s="43">
        <v>0</v>
      </c>
      <c r="P61" s="54">
        <v>0</v>
      </c>
      <c r="Q61" s="54">
        <v>0</v>
      </c>
      <c r="R61" s="43">
        <v>0</v>
      </c>
      <c r="S61" s="43">
        <v>0</v>
      </c>
      <c r="T61" s="45"/>
      <c r="U61" s="55"/>
      <c r="V61" s="46" t="s">
        <v>45</v>
      </c>
      <c r="W61" s="45">
        <v>0</v>
      </c>
      <c r="X61" s="55"/>
      <c r="Y61" s="58"/>
      <c r="Z61" s="7"/>
    </row>
    <row r="62" spans="1:26" s="4" customFormat="1" ht="17" x14ac:dyDescent="0.2">
      <c r="A62" s="102">
        <v>8</v>
      </c>
      <c r="B62" s="91" t="s">
        <v>79</v>
      </c>
      <c r="C62" s="100"/>
      <c r="D62" s="100"/>
      <c r="E62" s="100"/>
      <c r="F62" s="100"/>
      <c r="G62" s="44"/>
      <c r="H62" s="54"/>
      <c r="I62" s="54"/>
      <c r="J62" s="54"/>
      <c r="K62" s="54"/>
      <c r="L62" s="45"/>
      <c r="M62" s="43"/>
      <c r="N62" s="54">
        <v>0</v>
      </c>
      <c r="O62" s="43">
        <v>0</v>
      </c>
      <c r="P62" s="54">
        <v>0</v>
      </c>
      <c r="Q62" s="54">
        <v>0</v>
      </c>
      <c r="R62" s="43">
        <v>0</v>
      </c>
      <c r="S62" s="43">
        <v>0</v>
      </c>
      <c r="T62" s="45"/>
      <c r="U62" s="101"/>
      <c r="V62" s="46" t="s">
        <v>45</v>
      </c>
      <c r="W62" s="45">
        <v>0</v>
      </c>
      <c r="X62" s="43"/>
      <c r="Y62" s="103"/>
      <c r="Z62" s="7"/>
    </row>
    <row r="63" spans="1:26" s="4" customFormat="1" ht="26.25" customHeight="1" x14ac:dyDescent="0.2">
      <c r="A63" s="81"/>
      <c r="B63" s="104" t="s">
        <v>80</v>
      </c>
      <c r="C63" s="105">
        <v>3393</v>
      </c>
      <c r="D63" s="105">
        <v>3393</v>
      </c>
      <c r="E63" s="105">
        <f>'[2]Discom FY24'!$E$60</f>
        <v>1625049.74</v>
      </c>
      <c r="F63" s="106">
        <v>2738.2832920000001</v>
      </c>
      <c r="G63" s="44">
        <v>0.10291693078927054</v>
      </c>
      <c r="H63" s="54">
        <v>300.0129443534866</v>
      </c>
      <c r="I63" s="54">
        <v>1807.3822095461458</v>
      </c>
      <c r="J63" s="54">
        <v>2.0956899696486402</v>
      </c>
      <c r="K63" s="54">
        <v>80.604895118579321</v>
      </c>
      <c r="L63" s="45">
        <v>2190.0957389878604</v>
      </c>
      <c r="M63" s="43"/>
      <c r="N63" s="107">
        <v>11.048252427592983</v>
      </c>
      <c r="O63" s="43">
        <v>140.76665135152504</v>
      </c>
      <c r="P63" s="54">
        <v>29.311111786825968</v>
      </c>
      <c r="Q63" s="54">
        <v>0</v>
      </c>
      <c r="R63" s="43">
        <v>19.264925924674099</v>
      </c>
      <c r="S63" s="43">
        <v>0.33499768043580647</v>
      </c>
      <c r="T63" s="106"/>
      <c r="U63" s="106"/>
      <c r="V63" s="108" t="s">
        <v>45</v>
      </c>
      <c r="W63" s="106"/>
      <c r="X63" s="106"/>
      <c r="Y63" s="106"/>
      <c r="Z63" s="7"/>
    </row>
    <row r="64" spans="1:26" s="4" customFormat="1" ht="35" thickBot="1" x14ac:dyDescent="0.25">
      <c r="A64" s="81"/>
      <c r="B64" s="109" t="s">
        <v>81</v>
      </c>
      <c r="C64" s="110"/>
      <c r="D64" s="110"/>
      <c r="E64" s="110"/>
      <c r="F64" s="111"/>
      <c r="G64" s="44">
        <v>0</v>
      </c>
      <c r="H64" s="54"/>
      <c r="I64" s="54"/>
      <c r="J64" s="54"/>
      <c r="K64" s="54"/>
      <c r="L64" s="45"/>
      <c r="M64" s="43"/>
      <c r="N64" s="112"/>
      <c r="O64" s="43">
        <v>0</v>
      </c>
      <c r="P64" s="54">
        <v>0</v>
      </c>
      <c r="Q64" s="54">
        <v>0</v>
      </c>
      <c r="R64" s="43">
        <v>0</v>
      </c>
      <c r="S64" s="43">
        <v>0</v>
      </c>
      <c r="T64" s="111"/>
      <c r="U64" s="111"/>
      <c r="V64" s="113"/>
      <c r="W64" s="111"/>
      <c r="X64" s="111"/>
      <c r="Y64" s="111"/>
      <c r="Z64" s="7"/>
    </row>
    <row r="65" spans="1:26" s="4" customFormat="1" x14ac:dyDescent="0.2">
      <c r="A65" s="81"/>
      <c r="B65" s="114"/>
      <c r="C65" s="53"/>
      <c r="D65" s="53"/>
      <c r="E65" s="53"/>
      <c r="F65" s="53"/>
      <c r="G65" s="44"/>
      <c r="H65" s="54"/>
      <c r="I65" s="54"/>
      <c r="J65" s="54"/>
      <c r="K65" s="54"/>
      <c r="L65" s="45"/>
      <c r="M65" s="43"/>
      <c r="N65" s="54">
        <v>0</v>
      </c>
      <c r="O65" s="43">
        <v>0</v>
      </c>
      <c r="P65" s="54">
        <v>0</v>
      </c>
      <c r="Q65" s="54">
        <v>0</v>
      </c>
      <c r="R65" s="43">
        <v>0</v>
      </c>
      <c r="S65" s="43">
        <v>0</v>
      </c>
      <c r="T65" s="45"/>
      <c r="U65" s="54"/>
      <c r="V65" s="54"/>
      <c r="W65" s="54"/>
      <c r="X65" s="55"/>
      <c r="Y65" s="58"/>
      <c r="Z65" s="7"/>
    </row>
    <row r="66" spans="1:26" s="4" customFormat="1" ht="17" x14ac:dyDescent="0.2">
      <c r="A66" s="40">
        <v>9</v>
      </c>
      <c r="B66" s="41" t="s">
        <v>82</v>
      </c>
      <c r="C66" s="50"/>
      <c r="D66" s="50"/>
      <c r="E66" s="50"/>
      <c r="F66" s="50">
        <v>341.472193</v>
      </c>
      <c r="G66" s="44">
        <v>1.2834051960990979E-2</v>
      </c>
      <c r="H66" s="54">
        <v>30.932528626913221</v>
      </c>
      <c r="I66" s="54">
        <v>193.84117067849613</v>
      </c>
      <c r="J66" s="54">
        <v>0</v>
      </c>
      <c r="K66" s="54">
        <v>0</v>
      </c>
      <c r="L66" s="45">
        <v>224.77369930540934</v>
      </c>
      <c r="M66" s="43"/>
      <c r="N66" s="54">
        <v>0</v>
      </c>
      <c r="O66" s="43">
        <v>0</v>
      </c>
      <c r="P66" s="54">
        <v>0</v>
      </c>
      <c r="Q66" s="54">
        <v>0</v>
      </c>
      <c r="R66" s="43">
        <v>0</v>
      </c>
      <c r="S66" s="43">
        <v>0</v>
      </c>
      <c r="T66" s="45"/>
      <c r="U66" s="45"/>
      <c r="V66" s="46" t="s">
        <v>45</v>
      </c>
      <c r="W66" s="45"/>
      <c r="X66" s="43"/>
      <c r="Y66" s="70"/>
      <c r="Z66" s="7"/>
    </row>
    <row r="67" spans="1:26" s="4" customFormat="1" ht="17" x14ac:dyDescent="0.2">
      <c r="A67" s="40"/>
      <c r="B67" s="115" t="s">
        <v>83</v>
      </c>
      <c r="C67" s="82">
        <v>8722</v>
      </c>
      <c r="D67" s="82">
        <v>8722</v>
      </c>
      <c r="E67" s="82">
        <f>'[2]Discom FY24'!E64</f>
        <v>72668.17</v>
      </c>
      <c r="F67" s="55">
        <v>-7.5168860000000004</v>
      </c>
      <c r="G67" s="44">
        <v>-2.8251818884955486E-4</v>
      </c>
      <c r="H67" s="54">
        <v>10.210228942810097</v>
      </c>
      <c r="I67" s="54">
        <v>-19.299408366411107</v>
      </c>
      <c r="J67" s="54">
        <v>19.253525785573579</v>
      </c>
      <c r="K67" s="54">
        <v>1.4745612554082783</v>
      </c>
      <c r="L67" s="45">
        <v>11.638907617380848</v>
      </c>
      <c r="M67" s="43"/>
      <c r="N67" s="54">
        <v>0</v>
      </c>
      <c r="O67" s="43">
        <v>1.2453041196806569</v>
      </c>
      <c r="P67" s="54">
        <v>0</v>
      </c>
      <c r="Q67" s="54">
        <v>3.852022948751979</v>
      </c>
      <c r="R67" s="43">
        <v>0.75125158466114861</v>
      </c>
      <c r="S67" s="43">
        <v>0.25746398723829483</v>
      </c>
      <c r="T67" s="54"/>
      <c r="U67" s="55"/>
      <c r="V67" s="46" t="s">
        <v>45</v>
      </c>
      <c r="W67" s="45">
        <v>17.744950257712929</v>
      </c>
      <c r="X67" s="55"/>
      <c r="Y67" s="56"/>
      <c r="Z67" s="7"/>
    </row>
    <row r="68" spans="1:26" s="4" customFormat="1" ht="32.25" customHeight="1" x14ac:dyDescent="0.2">
      <c r="A68" s="40"/>
      <c r="B68" s="60" t="s">
        <v>84</v>
      </c>
      <c r="C68" s="82">
        <v>10212</v>
      </c>
      <c r="D68" s="82">
        <v>10212</v>
      </c>
      <c r="E68" s="82">
        <f>'[2]Discom FY24'!E65</f>
        <v>117807.24</v>
      </c>
      <c r="F68" s="55">
        <v>348.989079</v>
      </c>
      <c r="G68" s="44">
        <v>1.3116570149840533E-2</v>
      </c>
      <c r="H68" s="54">
        <v>20.722299684103128</v>
      </c>
      <c r="I68" s="54">
        <v>213.14057904490724</v>
      </c>
      <c r="J68" s="54">
        <v>143.98940891551464</v>
      </c>
      <c r="K68" s="54">
        <v>8.7662230975011486</v>
      </c>
      <c r="L68" s="45">
        <v>386.61851074202616</v>
      </c>
      <c r="M68" s="43"/>
      <c r="N68" s="54">
        <v>0</v>
      </c>
      <c r="O68" s="43">
        <v>24.723840881517567</v>
      </c>
      <c r="P68" s="54">
        <v>0</v>
      </c>
      <c r="Q68" s="54">
        <v>39.388735149422509</v>
      </c>
      <c r="R68" s="43">
        <v>1.2713075182045697</v>
      </c>
      <c r="S68" s="43">
        <v>4.8852801204872884E-2</v>
      </c>
      <c r="T68" s="45"/>
      <c r="U68" s="55"/>
      <c r="V68" s="46" t="s">
        <v>45</v>
      </c>
      <c r="W68" s="45">
        <v>452.05124709237572</v>
      </c>
      <c r="X68" s="55"/>
      <c r="Y68" s="56"/>
      <c r="Z68" s="7"/>
    </row>
    <row r="69" spans="1:26" s="4" customFormat="1" x14ac:dyDescent="0.2">
      <c r="A69" s="40"/>
      <c r="B69" s="52"/>
      <c r="C69" s="53"/>
      <c r="D69" s="53"/>
      <c r="E69" s="82">
        <f>'[2]Discom FY24'!E66</f>
        <v>0</v>
      </c>
      <c r="F69" s="53"/>
      <c r="G69" s="44"/>
      <c r="H69" s="62">
        <f>SUM(H67:H68)</f>
        <v>30.932528626913225</v>
      </c>
      <c r="I69" s="62">
        <f t="shared" ref="I69:W69" si="6">SUM(I67:I68)</f>
        <v>193.84117067849613</v>
      </c>
      <c r="J69" s="62">
        <f t="shared" si="6"/>
        <v>163.24293470108822</v>
      </c>
      <c r="K69" s="62">
        <f t="shared" si="6"/>
        <v>10.240784352909428</v>
      </c>
      <c r="L69" s="62">
        <f t="shared" si="6"/>
        <v>398.25741835940698</v>
      </c>
      <c r="M69" s="62">
        <f t="shared" si="6"/>
        <v>0</v>
      </c>
      <c r="N69" s="62">
        <f t="shared" si="6"/>
        <v>0</v>
      </c>
      <c r="O69" s="62">
        <f t="shared" si="6"/>
        <v>25.969145001198225</v>
      </c>
      <c r="P69" s="62">
        <f t="shared" si="6"/>
        <v>0</v>
      </c>
      <c r="Q69" s="62">
        <f t="shared" si="6"/>
        <v>43.240758098174489</v>
      </c>
      <c r="R69" s="62">
        <f t="shared" si="6"/>
        <v>2.0225591028657184</v>
      </c>
      <c r="S69" s="62">
        <f t="shared" si="6"/>
        <v>0.30631678844316773</v>
      </c>
      <c r="T69" s="62">
        <f t="shared" si="6"/>
        <v>0</v>
      </c>
      <c r="U69" s="62">
        <f t="shared" si="6"/>
        <v>0</v>
      </c>
      <c r="V69" s="62">
        <f t="shared" si="6"/>
        <v>0</v>
      </c>
      <c r="W69" s="62">
        <f t="shared" si="6"/>
        <v>469.79619735008862</v>
      </c>
      <c r="X69" s="55"/>
      <c r="Y69" s="58"/>
      <c r="Z69" s="7"/>
    </row>
    <row r="70" spans="1:26" s="11" customFormat="1" ht="17" x14ac:dyDescent="0.2">
      <c r="A70" s="40">
        <v>10</v>
      </c>
      <c r="B70" s="41" t="s">
        <v>85</v>
      </c>
      <c r="C70" s="50"/>
      <c r="D70" s="50"/>
      <c r="E70" s="82">
        <f>'[2]Discom FY24'!E67</f>
        <v>0</v>
      </c>
      <c r="F70" s="50">
        <v>93.388763000000012</v>
      </c>
      <c r="G70" s="44">
        <v>3.5099673164739123E-3</v>
      </c>
      <c r="H70" s="54">
        <v>13.186588396293489</v>
      </c>
      <c r="I70" s="54">
        <v>62.915464490997074</v>
      </c>
      <c r="J70" s="54">
        <v>0</v>
      </c>
      <c r="K70" s="54">
        <v>0</v>
      </c>
      <c r="L70" s="45">
        <v>76.102052887290569</v>
      </c>
      <c r="M70" s="43"/>
      <c r="N70" s="54">
        <v>0</v>
      </c>
      <c r="O70" s="43">
        <v>0</v>
      </c>
      <c r="P70" s="54">
        <v>0</v>
      </c>
      <c r="Q70" s="54">
        <v>0</v>
      </c>
      <c r="R70" s="43">
        <v>0</v>
      </c>
      <c r="S70" s="43">
        <v>0</v>
      </c>
      <c r="T70" s="45"/>
      <c r="U70" s="45"/>
      <c r="V70" s="46" t="s">
        <v>45</v>
      </c>
      <c r="W70" s="45">
        <v>76.102052887290569</v>
      </c>
      <c r="X70" s="43"/>
      <c r="Y70" s="70"/>
      <c r="Z70" s="71"/>
    </row>
    <row r="71" spans="1:26" s="4" customFormat="1" ht="17" x14ac:dyDescent="0.2">
      <c r="A71" s="81"/>
      <c r="B71" s="84" t="s">
        <v>86</v>
      </c>
      <c r="C71" s="53">
        <v>1009</v>
      </c>
      <c r="D71" s="53">
        <v>1009</v>
      </c>
      <c r="E71" s="82">
        <f>'[2]Discom FY24'!E68</f>
        <v>32433.040000000001</v>
      </c>
      <c r="F71" s="54">
        <v>55.295402000000003</v>
      </c>
      <c r="G71" s="44">
        <v>2.0782484694789908E-3</v>
      </c>
      <c r="H71" s="54">
        <v>7.5936551133322645</v>
      </c>
      <c r="I71" s="54">
        <v>37.39100679472832</v>
      </c>
      <c r="J71" s="54">
        <v>25.922466793251573</v>
      </c>
      <c r="K71" s="54">
        <v>1.5771364180193437</v>
      </c>
      <c r="L71" s="45">
        <v>72.484265119331511</v>
      </c>
      <c r="M71" s="43"/>
      <c r="N71" s="54">
        <v>7.8852438106109997</v>
      </c>
      <c r="O71" s="43">
        <v>0.64856021383054641</v>
      </c>
      <c r="P71" s="54">
        <v>3.2823256347648408</v>
      </c>
      <c r="Q71" s="54">
        <v>0</v>
      </c>
      <c r="R71" s="43">
        <v>1.7393339008675401</v>
      </c>
      <c r="S71" s="43">
        <v>0.18126726639878038</v>
      </c>
      <c r="T71" s="45"/>
      <c r="U71" s="54"/>
      <c r="V71" s="46" t="s">
        <v>45</v>
      </c>
      <c r="W71" s="45">
        <v>78.335752135193218</v>
      </c>
      <c r="X71" s="55"/>
      <c r="Y71" s="56"/>
      <c r="Z71" s="7"/>
    </row>
    <row r="72" spans="1:26" s="4" customFormat="1" ht="17" x14ac:dyDescent="0.2">
      <c r="A72" s="81"/>
      <c r="B72" s="84" t="s">
        <v>87</v>
      </c>
      <c r="C72" s="53">
        <v>345</v>
      </c>
      <c r="D72" s="53">
        <v>345</v>
      </c>
      <c r="E72" s="82">
        <f>'[2]Discom FY24'!E69</f>
        <v>20023.61</v>
      </c>
      <c r="F72" s="54">
        <v>38.093361000000002</v>
      </c>
      <c r="G72" s="44">
        <v>1.4317188469949215E-3</v>
      </c>
      <c r="H72" s="54">
        <v>5.5929332829612246</v>
      </c>
      <c r="I72" s="54">
        <v>25.524457696268751</v>
      </c>
      <c r="J72" s="54">
        <v>30.026195997636282</v>
      </c>
      <c r="K72" s="54">
        <v>1.2146768292876444</v>
      </c>
      <c r="L72" s="45">
        <v>62.358263806153907</v>
      </c>
      <c r="M72" s="43"/>
      <c r="N72" s="54">
        <v>8.1858621327884524</v>
      </c>
      <c r="O72" s="43">
        <v>0.84344965159471863</v>
      </c>
      <c r="P72" s="54">
        <v>1.8297517540867072</v>
      </c>
      <c r="Q72" s="54">
        <v>0</v>
      </c>
      <c r="R72" s="43">
        <v>3.3646612323996821</v>
      </c>
      <c r="S72" s="43">
        <v>0.17923480558773525</v>
      </c>
      <c r="T72" s="45"/>
      <c r="U72" s="54"/>
      <c r="V72" s="46" t="s">
        <v>45</v>
      </c>
      <c r="W72" s="45">
        <v>68.575361249822748</v>
      </c>
      <c r="X72" s="55"/>
      <c r="Y72" s="56"/>
      <c r="Z72" s="7"/>
    </row>
    <row r="73" spans="1:26" s="4" customFormat="1" x14ac:dyDescent="0.2">
      <c r="A73" s="81"/>
      <c r="B73" s="84"/>
      <c r="C73" s="53"/>
      <c r="D73" s="53"/>
      <c r="E73" s="82">
        <f>'[2]Discom FY24'!E70</f>
        <v>0</v>
      </c>
      <c r="F73" s="54"/>
      <c r="G73" s="44"/>
      <c r="H73" s="54">
        <f>SUM(H71:H72)</f>
        <v>13.186588396293489</v>
      </c>
      <c r="I73" s="54"/>
      <c r="J73" s="54"/>
      <c r="K73" s="54"/>
      <c r="L73" s="45"/>
      <c r="M73" s="43"/>
      <c r="N73" s="54">
        <v>0</v>
      </c>
      <c r="O73" s="43">
        <v>0</v>
      </c>
      <c r="P73" s="54">
        <v>0</v>
      </c>
      <c r="Q73" s="54">
        <v>0</v>
      </c>
      <c r="R73" s="43">
        <v>0</v>
      </c>
      <c r="S73" s="43">
        <v>0</v>
      </c>
      <c r="T73" s="45"/>
      <c r="U73" s="54"/>
      <c r="V73" s="46" t="s">
        <v>45</v>
      </c>
      <c r="W73" s="45">
        <v>0</v>
      </c>
      <c r="X73" s="55"/>
      <c r="Y73" s="58"/>
      <c r="Z73" s="7"/>
    </row>
    <row r="74" spans="1:26" s="11" customFormat="1" ht="17" x14ac:dyDescent="0.2">
      <c r="A74" s="40">
        <v>11</v>
      </c>
      <c r="B74" s="41" t="s">
        <v>88</v>
      </c>
      <c r="C74" s="116">
        <v>310</v>
      </c>
      <c r="D74" s="116">
        <v>310</v>
      </c>
      <c r="E74" s="82">
        <f>'[2]Discom FY24'!E71</f>
        <v>231278.4</v>
      </c>
      <c r="F74" s="117">
        <v>733.50999200000001</v>
      </c>
      <c r="G74" s="44">
        <v>2.7568585507734378E-2</v>
      </c>
      <c r="H74" s="62">
        <v>59.88615680582447</v>
      </c>
      <c r="I74" s="62">
        <v>59.88615680582447</v>
      </c>
      <c r="J74" s="62">
        <v>59.88615680582447</v>
      </c>
      <c r="K74" s="62">
        <v>59.88615680582447</v>
      </c>
      <c r="L74" s="62">
        <v>59.88615680582447</v>
      </c>
      <c r="M74" s="62">
        <v>59.88615680582447</v>
      </c>
      <c r="N74" s="62">
        <v>59.88615680582447</v>
      </c>
      <c r="O74" s="62">
        <v>59.88615680582447</v>
      </c>
      <c r="P74" s="62">
        <v>59.88615680582447</v>
      </c>
      <c r="Q74" s="62">
        <v>59.88615680582447</v>
      </c>
      <c r="R74" s="62">
        <v>59.88615680582447</v>
      </c>
      <c r="S74" s="62">
        <v>59.88615680582447</v>
      </c>
      <c r="T74" s="62">
        <v>59.88615680582447</v>
      </c>
      <c r="U74" s="62">
        <v>59.88615680582447</v>
      </c>
      <c r="V74" s="62">
        <v>59.88615680582447</v>
      </c>
      <c r="W74" s="62">
        <v>59.88615680582447</v>
      </c>
      <c r="X74" s="43"/>
      <c r="Y74" s="47"/>
      <c r="Z74" s="71"/>
    </row>
    <row r="75" spans="1:26" s="4" customFormat="1" x14ac:dyDescent="0.2">
      <c r="A75" s="81"/>
      <c r="B75" s="84"/>
      <c r="C75" s="53"/>
      <c r="D75" s="53"/>
      <c r="E75" s="82">
        <f>'[2]Discom FY24'!E72</f>
        <v>0</v>
      </c>
      <c r="F75" s="54"/>
      <c r="G75" s="44"/>
      <c r="H75" s="54"/>
      <c r="I75" s="54"/>
      <c r="J75" s="54"/>
      <c r="K75" s="54"/>
      <c r="L75" s="45"/>
      <c r="M75" s="43"/>
      <c r="N75" s="54">
        <v>0</v>
      </c>
      <c r="O75" s="43">
        <v>0</v>
      </c>
      <c r="P75" s="54">
        <v>0</v>
      </c>
      <c r="Q75" s="54">
        <v>0</v>
      </c>
      <c r="R75" s="43">
        <v>0</v>
      </c>
      <c r="S75" s="43">
        <v>0</v>
      </c>
      <c r="T75" s="45"/>
      <c r="U75" s="54"/>
      <c r="V75" s="46" t="s">
        <v>45</v>
      </c>
      <c r="W75" s="45">
        <v>0</v>
      </c>
      <c r="X75" s="55"/>
      <c r="Y75" s="118"/>
      <c r="Z75" s="7"/>
    </row>
    <row r="76" spans="1:26" s="11" customFormat="1" ht="17" x14ac:dyDescent="0.2">
      <c r="A76" s="40">
        <v>12</v>
      </c>
      <c r="B76" s="41" t="s">
        <v>89</v>
      </c>
      <c r="C76" s="50"/>
      <c r="D76" s="50"/>
      <c r="E76" s="82">
        <f>'[2]Discom FY24'!E73</f>
        <v>0</v>
      </c>
      <c r="F76" s="45">
        <v>349.81219900000002</v>
      </c>
      <c r="G76" s="44">
        <v>1.314750668015453E-2</v>
      </c>
      <c r="H76" s="54">
        <v>32.117570705489484</v>
      </c>
      <c r="I76" s="54">
        <v>277.47113537342454</v>
      </c>
      <c r="J76" s="54">
        <v>0</v>
      </c>
      <c r="K76" s="54">
        <v>0</v>
      </c>
      <c r="L76" s="119">
        <v>309.58870607891402</v>
      </c>
      <c r="M76" s="120" t="s">
        <v>90</v>
      </c>
      <c r="N76" s="54">
        <v>0</v>
      </c>
      <c r="O76" s="43">
        <v>0</v>
      </c>
      <c r="P76" s="54">
        <v>0</v>
      </c>
      <c r="Q76" s="54">
        <v>0</v>
      </c>
      <c r="R76" s="43">
        <v>0</v>
      </c>
      <c r="S76" s="43">
        <v>0</v>
      </c>
      <c r="T76" s="45"/>
      <c r="U76" s="45"/>
      <c r="V76" s="46" t="s">
        <v>45</v>
      </c>
      <c r="W76" s="45">
        <v>309.58870607891402</v>
      </c>
      <c r="X76" s="43"/>
      <c r="Y76" s="70"/>
      <c r="Z76" s="71"/>
    </row>
    <row r="77" spans="1:26" s="4" customFormat="1" ht="17" x14ac:dyDescent="0.2">
      <c r="A77" s="81"/>
      <c r="B77" s="84" t="s">
        <v>91</v>
      </c>
      <c r="C77" s="116">
        <v>5046</v>
      </c>
      <c r="D77" s="116">
        <v>5046</v>
      </c>
      <c r="E77" s="82">
        <f>'[2]Discom FY24'!E74</f>
        <v>21690.55</v>
      </c>
      <c r="F77" s="117">
        <v>25.018839</v>
      </c>
      <c r="G77" s="44">
        <v>9.4031984539856095E-4</v>
      </c>
      <c r="H77" s="54">
        <v>3.7104968788507531</v>
      </c>
      <c r="I77" s="54">
        <v>19.557848495915223</v>
      </c>
      <c r="J77" s="54">
        <v>13.374893164049363</v>
      </c>
      <c r="K77" s="54">
        <v>0.64272217614223803</v>
      </c>
      <c r="L77" s="45">
        <v>37.285960714957575</v>
      </c>
      <c r="M77" s="43"/>
      <c r="N77" s="54">
        <v>0</v>
      </c>
      <c r="O77" s="43">
        <v>-0.42532975065694123</v>
      </c>
      <c r="P77" s="54">
        <v>0.20835448530640147</v>
      </c>
      <c r="Q77" s="54">
        <v>0</v>
      </c>
      <c r="R77" s="43">
        <v>0.38471778867710343</v>
      </c>
      <c r="S77" s="43">
        <v>5.3366886596208439E-2</v>
      </c>
      <c r="T77" s="45"/>
      <c r="U77" s="117"/>
      <c r="V77" s="46" t="s">
        <v>45</v>
      </c>
      <c r="W77" s="45">
        <v>37.507070124880343</v>
      </c>
      <c r="X77" s="55"/>
      <c r="Y77" s="56"/>
      <c r="Z77" s="7"/>
    </row>
    <row r="78" spans="1:26" s="4" customFormat="1" ht="17" x14ac:dyDescent="0.2">
      <c r="A78" s="81"/>
      <c r="B78" s="84" t="s">
        <v>92</v>
      </c>
      <c r="C78" s="116">
        <v>356</v>
      </c>
      <c r="D78" s="116">
        <v>356</v>
      </c>
      <c r="E78" s="82">
        <f>'[2]Discom FY24'!E75</f>
        <v>160622</v>
      </c>
      <c r="F78" s="117">
        <v>324.79336000000001</v>
      </c>
      <c r="G78" s="44">
        <v>1.2207186834755968E-2</v>
      </c>
      <c r="H78" s="54">
        <v>28.407073826638729</v>
      </c>
      <c r="I78" s="54">
        <v>257.91328687750934</v>
      </c>
      <c r="J78" s="54">
        <v>171.13543637052828</v>
      </c>
      <c r="K78" s="54">
        <v>9.0698180856184862</v>
      </c>
      <c r="L78" s="45">
        <v>466.52561516029482</v>
      </c>
      <c r="M78" s="45"/>
      <c r="N78" s="54">
        <v>7.927463687501846</v>
      </c>
      <c r="O78" s="43">
        <v>-1.0147742480881496</v>
      </c>
      <c r="P78" s="54">
        <v>5.8701935003906369</v>
      </c>
      <c r="Q78" s="54">
        <v>0</v>
      </c>
      <c r="R78" s="43">
        <v>6.4932001732166027</v>
      </c>
      <c r="S78" s="43">
        <v>8.8853656552888086E-2</v>
      </c>
      <c r="T78" s="45"/>
      <c r="U78" s="117"/>
      <c r="V78" s="46" t="s">
        <v>45</v>
      </c>
      <c r="W78" s="45">
        <v>477.96308824236684</v>
      </c>
      <c r="X78" s="55"/>
      <c r="Y78" s="56"/>
      <c r="Z78" s="7"/>
    </row>
    <row r="79" spans="1:26" s="4" customFormat="1" x14ac:dyDescent="0.2">
      <c r="A79" s="81"/>
      <c r="B79" s="84"/>
      <c r="C79" s="53"/>
      <c r="D79" s="53"/>
      <c r="E79" s="82">
        <f>'[2]Discom FY24'!E76</f>
        <v>0</v>
      </c>
      <c r="F79" s="54"/>
      <c r="G79" s="44"/>
      <c r="H79" s="62">
        <f>SUM(H77:H78)</f>
        <v>32.117570705489484</v>
      </c>
      <c r="I79" s="62">
        <f t="shared" ref="I79:W79" si="7">SUM(I77:I78)</f>
        <v>277.47113537342454</v>
      </c>
      <c r="J79" s="62">
        <f t="shared" si="7"/>
        <v>184.51032953457764</v>
      </c>
      <c r="K79" s="62">
        <f t="shared" si="7"/>
        <v>9.7125402617607239</v>
      </c>
      <c r="L79" s="62">
        <f t="shared" si="7"/>
        <v>503.8115758752524</v>
      </c>
      <c r="M79" s="62">
        <f t="shared" si="7"/>
        <v>0</v>
      </c>
      <c r="N79" s="62">
        <f t="shared" si="7"/>
        <v>7.927463687501846</v>
      </c>
      <c r="O79" s="62">
        <f t="shared" si="7"/>
        <v>-1.4401039987450908</v>
      </c>
      <c r="P79" s="62">
        <f t="shared" si="7"/>
        <v>6.0785479856970381</v>
      </c>
      <c r="Q79" s="62">
        <f t="shared" si="7"/>
        <v>0</v>
      </c>
      <c r="R79" s="62">
        <f t="shared" si="7"/>
        <v>6.8779179618937061</v>
      </c>
      <c r="S79" s="62">
        <f t="shared" si="7"/>
        <v>0.14222054314909652</v>
      </c>
      <c r="T79" s="62">
        <f t="shared" si="7"/>
        <v>0</v>
      </c>
      <c r="U79" s="62">
        <f t="shared" si="7"/>
        <v>0</v>
      </c>
      <c r="V79" s="62">
        <f t="shared" si="7"/>
        <v>0</v>
      </c>
      <c r="W79" s="62">
        <f t="shared" si="7"/>
        <v>515.47015836724722</v>
      </c>
      <c r="X79" s="55"/>
      <c r="Y79" s="58"/>
      <c r="Z79" s="7"/>
    </row>
    <row r="80" spans="1:26" s="4" customFormat="1" ht="17" x14ac:dyDescent="0.2">
      <c r="A80" s="81">
        <v>13</v>
      </c>
      <c r="B80" s="84" t="s">
        <v>93</v>
      </c>
      <c r="C80" s="53">
        <v>3</v>
      </c>
      <c r="D80" s="53">
        <v>3</v>
      </c>
      <c r="E80" s="82">
        <f>'[2]Discom FY24'!E77</f>
        <v>33055</v>
      </c>
      <c r="F80" s="54">
        <v>41.307899999999997</v>
      </c>
      <c r="G80" s="44">
        <v>1.5525355969451345E-3</v>
      </c>
      <c r="H80" s="54">
        <v>5.2885213532411521</v>
      </c>
      <c r="I80" s="54">
        <v>23.256711152568183</v>
      </c>
      <c r="J80" s="54">
        <v>0</v>
      </c>
      <c r="K80" s="54">
        <v>0.45251657274986112</v>
      </c>
      <c r="L80" s="45">
        <v>28.997749078559195</v>
      </c>
      <c r="M80" s="55"/>
      <c r="N80" s="54">
        <v>7.9748176512159716</v>
      </c>
      <c r="O80" s="43">
        <v>-3.8584351799684152E-4</v>
      </c>
      <c r="P80" s="54">
        <v>7.1550135514271203</v>
      </c>
      <c r="Q80" s="54">
        <v>0</v>
      </c>
      <c r="R80" s="43">
        <v>0</v>
      </c>
      <c r="S80" s="43">
        <v>0</v>
      </c>
      <c r="T80" s="54"/>
      <c r="U80" s="54"/>
      <c r="V80" s="46" t="s">
        <v>45</v>
      </c>
      <c r="W80" s="45">
        <v>36.152376786468317</v>
      </c>
      <c r="X80" s="55"/>
      <c r="Y80" s="58"/>
      <c r="Z80" s="7"/>
    </row>
    <row r="81" spans="1:28" s="4" customFormat="1" ht="17" x14ac:dyDescent="0.2">
      <c r="A81" s="81">
        <v>14</v>
      </c>
      <c r="B81" s="84" t="s">
        <v>94</v>
      </c>
      <c r="C81" s="53">
        <v>26</v>
      </c>
      <c r="D81" s="53">
        <v>26</v>
      </c>
      <c r="E81" s="82">
        <f>'[2]Discom FY24'!E78</f>
        <v>901.01</v>
      </c>
      <c r="F81" s="54">
        <v>9.7030000000000005E-2</v>
      </c>
      <c r="G81" s="121">
        <v>3.6468212853131345E-6</v>
      </c>
      <c r="H81" s="54">
        <v>3.5346114551059585E-2</v>
      </c>
      <c r="I81" s="54">
        <v>6.2062551894191763E-2</v>
      </c>
      <c r="J81" s="54">
        <v>2.4199930605804348E-4</v>
      </c>
      <c r="K81" s="54">
        <v>0</v>
      </c>
      <c r="L81" s="45">
        <v>9.7650665751309387E-2</v>
      </c>
      <c r="M81" s="55"/>
      <c r="N81" s="54">
        <v>1.0517068519726872E-2</v>
      </c>
      <c r="O81" s="43">
        <v>-6.171281280355251E-3</v>
      </c>
      <c r="P81" s="54">
        <v>2.6064430140362617E-2</v>
      </c>
      <c r="Q81" s="54">
        <v>0</v>
      </c>
      <c r="R81" s="43">
        <v>1.2308371694774207E-2</v>
      </c>
      <c r="S81" s="43">
        <v>0</v>
      </c>
      <c r="T81" s="54"/>
      <c r="U81" s="54"/>
      <c r="V81" s="46" t="s">
        <v>45</v>
      </c>
      <c r="W81" s="45">
        <v>0.12985218630609094</v>
      </c>
      <c r="X81" s="55"/>
      <c r="Y81" s="58"/>
      <c r="Z81" s="7"/>
    </row>
    <row r="82" spans="1:28" s="4" customFormat="1" x14ac:dyDescent="0.2">
      <c r="A82" s="81"/>
      <c r="B82" s="84"/>
      <c r="C82" s="53"/>
      <c r="D82" s="53"/>
      <c r="E82" s="82">
        <f>'[2]Discom FY24'!E79</f>
        <v>0</v>
      </c>
      <c r="F82" s="54"/>
      <c r="G82" s="44"/>
      <c r="H82" s="54"/>
      <c r="I82" s="54"/>
      <c r="J82" s="54"/>
      <c r="K82" s="54"/>
      <c r="L82" s="45"/>
      <c r="M82" s="55"/>
      <c r="N82" s="54"/>
      <c r="O82" s="43"/>
      <c r="P82" s="54"/>
      <c r="Q82" s="54"/>
      <c r="R82" s="43"/>
      <c r="S82" s="43"/>
      <c r="T82" s="54"/>
      <c r="U82" s="54"/>
      <c r="V82" s="46" t="s">
        <v>45</v>
      </c>
      <c r="W82" s="45">
        <v>0</v>
      </c>
      <c r="X82" s="55"/>
      <c r="Y82" s="58"/>
      <c r="Z82" s="7"/>
    </row>
    <row r="83" spans="1:28" s="4" customFormat="1" ht="17" x14ac:dyDescent="0.2">
      <c r="A83" s="40"/>
      <c r="B83" s="91" t="s">
        <v>95</v>
      </c>
      <c r="C83" s="82"/>
      <c r="D83" s="82"/>
      <c r="E83" s="82"/>
      <c r="F83" s="82">
        <v>908.87</v>
      </c>
      <c r="G83" s="122">
        <v>3.41593987589668E-2</v>
      </c>
      <c r="H83" s="55"/>
      <c r="I83" s="55">
        <v>618.77734081400001</v>
      </c>
      <c r="J83" s="54">
        <v>0</v>
      </c>
      <c r="K83" s="54">
        <v>0</v>
      </c>
      <c r="L83" s="45">
        <v>618.77734081400001</v>
      </c>
      <c r="M83" s="55"/>
      <c r="N83" s="55"/>
      <c r="O83" s="43"/>
      <c r="P83" s="55"/>
      <c r="Q83" s="55"/>
      <c r="R83" s="43"/>
      <c r="S83" s="43"/>
      <c r="T83" s="123"/>
      <c r="U83" s="55"/>
      <c r="V83" s="46" t="s">
        <v>45</v>
      </c>
      <c r="W83" s="45">
        <v>618.77734081400001</v>
      </c>
      <c r="X83" s="123"/>
      <c r="Y83" s="58"/>
      <c r="Z83" s="7"/>
    </row>
    <row r="84" spans="1:28" s="11" customFormat="1" ht="17" x14ac:dyDescent="0.2">
      <c r="A84" s="40">
        <v>15</v>
      </c>
      <c r="B84" s="91" t="s">
        <v>96</v>
      </c>
      <c r="C84" s="42">
        <v>4664225</v>
      </c>
      <c r="D84" s="42">
        <v>4664225</v>
      </c>
      <c r="E84" s="42">
        <f>'[2]Discom FY24'!$E$80-'[2]Discom FY24'!$E$48-'[2]Discom FY24'!$E$49+E51+E52</f>
        <v>18007211.606478143</v>
      </c>
      <c r="F84" s="45">
        <f>F12+F25+F41+F46+F54+F58+F63+F66+F70+F74+F76+F80+F81+F83+F47+F48+F51+F52-0.02</f>
        <v>26606.712935000003</v>
      </c>
      <c r="G84" s="124">
        <v>1</v>
      </c>
      <c r="H84" s="43">
        <v>2216.3951167360005</v>
      </c>
      <c r="I84" s="125">
        <v>16624.506779364998</v>
      </c>
      <c r="J84" s="125">
        <v>2352.7949450290002</v>
      </c>
      <c r="K84" s="125">
        <v>191.95477530099998</v>
      </c>
      <c r="L84" s="45">
        <v>21385.651616431001</v>
      </c>
      <c r="M84" s="43"/>
      <c r="N84" s="125">
        <v>37.870712467999994</v>
      </c>
      <c r="O84" s="126">
        <v>105.12513649899998</v>
      </c>
      <c r="P84" s="125">
        <v>43.112633042999995</v>
      </c>
      <c r="Q84" s="125">
        <v>6.1339128040000004</v>
      </c>
      <c r="R84" s="125">
        <v>26.106521724999997</v>
      </c>
      <c r="S84" s="125">
        <v>39.302200989000006</v>
      </c>
      <c r="T84" s="43"/>
      <c r="U84" s="43"/>
      <c r="V84" s="46">
        <v>33.237493649000058</v>
      </c>
      <c r="W84" s="45">
        <v>21676.540227608002</v>
      </c>
      <c r="X84" s="43">
        <v>0</v>
      </c>
      <c r="Y84" s="127"/>
      <c r="Z84" s="71"/>
    </row>
    <row r="85" spans="1:28" s="4" customFormat="1" ht="17" x14ac:dyDescent="0.2">
      <c r="A85" s="40">
        <v>16</v>
      </c>
      <c r="B85" s="91" t="s">
        <v>97</v>
      </c>
      <c r="C85" s="101"/>
      <c r="D85" s="43"/>
      <c r="E85" s="82"/>
      <c r="F85" s="43"/>
      <c r="G85" s="128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55"/>
      <c r="X85" s="43"/>
      <c r="Y85" s="129"/>
      <c r="Z85" s="7"/>
    </row>
    <row r="86" spans="1:28" s="4" customFormat="1" ht="17" x14ac:dyDescent="0.2">
      <c r="A86" s="40">
        <v>17</v>
      </c>
      <c r="B86" s="88" t="s">
        <v>98</v>
      </c>
      <c r="C86" s="130">
        <f>R84</f>
        <v>26.106521724999997</v>
      </c>
      <c r="D86" s="130"/>
      <c r="E86" s="82"/>
      <c r="F86" s="131"/>
      <c r="G86" s="130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3"/>
      <c r="AB86" s="6"/>
    </row>
    <row r="87" spans="1:28" s="4" customFormat="1" x14ac:dyDescent="0.2">
      <c r="A87" s="40">
        <v>18</v>
      </c>
      <c r="B87" s="134" t="s">
        <v>99</v>
      </c>
      <c r="C87" s="130">
        <f>S84/2</f>
        <v>19.651100494500003</v>
      </c>
      <c r="D87" s="130"/>
      <c r="E87" s="130"/>
      <c r="F87" s="130"/>
      <c r="G87" s="130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3"/>
      <c r="Z87" s="7"/>
    </row>
    <row r="88" spans="1:28" s="4" customFormat="1" ht="17" x14ac:dyDescent="0.2">
      <c r="A88" s="40">
        <v>19</v>
      </c>
      <c r="B88" s="135" t="s">
        <v>100</v>
      </c>
      <c r="C88" s="87">
        <f>'[3]F2.2 FY 23-24'!L30</f>
        <v>2.2108214829999997</v>
      </c>
      <c r="D88" s="136"/>
      <c r="E88" s="136"/>
      <c r="F88" s="87"/>
      <c r="G88" s="8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8"/>
    </row>
    <row r="89" spans="1:28" s="4" customFormat="1" x14ac:dyDescent="0.2">
      <c r="A89" s="40">
        <v>20</v>
      </c>
      <c r="B89" s="134" t="s">
        <v>101</v>
      </c>
      <c r="C89" s="87">
        <f>V84</f>
        <v>33.237493649000058</v>
      </c>
      <c r="D89" s="136"/>
      <c r="E89" s="136"/>
      <c r="F89" s="87"/>
      <c r="G89" s="8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8"/>
    </row>
    <row r="90" spans="1:28" s="4" customFormat="1" x14ac:dyDescent="0.2">
      <c r="A90" s="40"/>
      <c r="B90" s="139"/>
      <c r="C90" s="87"/>
      <c r="D90" s="140"/>
      <c r="E90" s="140"/>
      <c r="F90" s="87"/>
      <c r="G90" s="8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8"/>
    </row>
    <row r="91" spans="1:28" s="11" customFormat="1" ht="17" thickBot="1" x14ac:dyDescent="0.25">
      <c r="A91" s="141">
        <v>21</v>
      </c>
      <c r="B91" s="142" t="s">
        <v>102</v>
      </c>
      <c r="C91" s="143">
        <f>W84-SUM(C86:C89)</f>
        <v>21595.334290256502</v>
      </c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4"/>
    </row>
    <row r="92" spans="1:28" ht="13.5" customHeight="1" x14ac:dyDescent="0.2">
      <c r="C92" s="145"/>
      <c r="H92" s="146"/>
      <c r="I92" s="146"/>
      <c r="L92" s="147"/>
      <c r="O92" s="146"/>
      <c r="P92" s="146"/>
      <c r="Q92" s="146"/>
      <c r="R92" s="148"/>
      <c r="S92" s="146"/>
      <c r="U92" s="146"/>
      <c r="W92" s="7"/>
    </row>
    <row r="93" spans="1:28" x14ac:dyDescent="0.2">
      <c r="C93" s="149"/>
      <c r="F93" s="4">
        <v>10000000</v>
      </c>
      <c r="H93" s="147"/>
      <c r="I93" s="7"/>
      <c r="L93" s="7"/>
      <c r="S93" s="150"/>
      <c r="X93" s="7"/>
    </row>
    <row r="94" spans="1:28" ht="15.75" customHeight="1" x14ac:dyDescent="0.2">
      <c r="C94" s="149"/>
      <c r="D94" s="149"/>
      <c r="E94" s="149"/>
      <c r="F94" s="149"/>
      <c r="G94" s="149"/>
      <c r="H94" s="151"/>
      <c r="I94" s="151"/>
      <c r="J94" s="152"/>
      <c r="K94" s="152"/>
      <c r="L94" s="151"/>
      <c r="M94" s="149"/>
      <c r="N94" s="149"/>
      <c r="O94" s="147"/>
      <c r="P94" s="147"/>
      <c r="Q94" s="147"/>
      <c r="R94" s="153"/>
      <c r="S94" s="147"/>
      <c r="U94" s="147"/>
      <c r="V94" s="147"/>
      <c r="W94" s="7"/>
    </row>
    <row r="95" spans="1:28" x14ac:dyDescent="0.2">
      <c r="C95" s="149"/>
      <c r="D95" s="149"/>
      <c r="E95" s="149"/>
      <c r="F95" s="149"/>
      <c r="G95" s="149"/>
      <c r="H95" s="149"/>
      <c r="I95" s="151"/>
      <c r="L95" s="151"/>
      <c r="M95" s="149"/>
      <c r="N95" s="149"/>
      <c r="O95" s="146"/>
      <c r="P95" s="146"/>
      <c r="Q95" s="146"/>
      <c r="R95" s="148"/>
      <c r="S95" s="146"/>
      <c r="T95" s="146"/>
      <c r="U95" s="146"/>
      <c r="V95" s="146"/>
    </row>
    <row r="96" spans="1:28" ht="16.5" customHeight="1" x14ac:dyDescent="0.2">
      <c r="C96" s="149"/>
      <c r="D96" s="149"/>
      <c r="E96" s="149"/>
      <c r="F96" s="149"/>
      <c r="G96" s="149"/>
      <c r="H96" s="149"/>
      <c r="I96" s="151"/>
      <c r="J96" s="154"/>
      <c r="K96" s="154"/>
      <c r="L96" s="149"/>
      <c r="M96" s="149"/>
      <c r="N96" s="149"/>
      <c r="O96" s="146"/>
      <c r="P96" s="146"/>
      <c r="Q96" s="146"/>
      <c r="R96" s="148"/>
      <c r="S96" s="146"/>
      <c r="T96" s="146"/>
      <c r="U96" s="146"/>
      <c r="V96" s="146"/>
    </row>
    <row r="97" spans="1:28" ht="17.25" customHeight="1" x14ac:dyDescent="0.2"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</row>
    <row r="98" spans="1:28" ht="27" customHeight="1" x14ac:dyDescent="0.2"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</row>
    <row r="99" spans="1:28" ht="15.75" customHeight="1" x14ac:dyDescent="0.2"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</row>
    <row r="100" spans="1:28" ht="15.75" customHeight="1" x14ac:dyDescent="0.2"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</row>
    <row r="104" spans="1:28" s="4" customFormat="1" ht="19" x14ac:dyDescent="0.25">
      <c r="A104" s="12"/>
      <c r="B104" s="156"/>
      <c r="C104" s="157"/>
      <c r="D104" s="157"/>
      <c r="E104" s="157"/>
      <c r="F104" s="157"/>
      <c r="R104" s="5"/>
      <c r="Z104" s="5"/>
      <c r="AA104" s="5"/>
      <c r="AB104" s="5"/>
    </row>
    <row r="105" spans="1:28" s="4" customFormat="1" ht="19" x14ac:dyDescent="0.25">
      <c r="A105" s="12"/>
      <c r="B105" s="156"/>
      <c r="C105" s="157"/>
      <c r="D105" s="157"/>
      <c r="E105" s="158"/>
      <c r="F105" s="157"/>
      <c r="R105" s="5"/>
      <c r="Z105" s="5"/>
      <c r="AA105" s="5"/>
      <c r="AB105" s="5"/>
    </row>
    <row r="264" spans="1:25" s="159" customFormat="1" x14ac:dyDescent="0.2">
      <c r="A264" s="12"/>
      <c r="B264" s="5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5"/>
      <c r="S264" s="4"/>
      <c r="T264" s="4"/>
      <c r="U264" s="4"/>
      <c r="V264" s="4"/>
      <c r="W264" s="4"/>
      <c r="X264" s="4"/>
      <c r="Y264" s="4"/>
    </row>
    <row r="265" spans="1:25" s="159" customFormat="1" x14ac:dyDescent="0.2">
      <c r="A265" s="12"/>
      <c r="B265" s="5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5"/>
      <c r="S265" s="4"/>
      <c r="T265" s="4"/>
      <c r="U265" s="4"/>
      <c r="V265" s="4"/>
      <c r="W265" s="4"/>
      <c r="X265" s="4"/>
      <c r="Y265" s="4"/>
    </row>
    <row r="266" spans="1:25" s="159" customFormat="1" x14ac:dyDescent="0.2">
      <c r="A266" s="12"/>
      <c r="B266" s="5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5"/>
      <c r="S266" s="4"/>
      <c r="T266" s="4"/>
      <c r="U266" s="4"/>
      <c r="V266" s="4"/>
      <c r="W266" s="4"/>
      <c r="X266" s="4"/>
      <c r="Y266" s="4"/>
    </row>
    <row r="267" spans="1:25" s="159" customFormat="1" ht="31.5" customHeight="1" x14ac:dyDescent="0.2">
      <c r="A267" s="12"/>
      <c r="B267" s="5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5"/>
      <c r="S267" s="4"/>
      <c r="T267" s="4"/>
      <c r="U267" s="4"/>
      <c r="V267" s="4"/>
      <c r="W267" s="4"/>
      <c r="X267" s="4"/>
      <c r="Y267" s="4"/>
    </row>
    <row r="268" spans="1:25" s="159" customFormat="1" x14ac:dyDescent="0.2">
      <c r="A268" s="12"/>
      <c r="B268" s="5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5"/>
      <c r="S268" s="4"/>
      <c r="T268" s="4"/>
      <c r="U268" s="4"/>
      <c r="V268" s="4"/>
      <c r="W268" s="4"/>
      <c r="X268" s="4"/>
      <c r="Y268" s="4"/>
    </row>
    <row r="269" spans="1:25" s="159" customFormat="1" x14ac:dyDescent="0.2">
      <c r="A269" s="12"/>
      <c r="B269" s="5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5"/>
      <c r="S269" s="4"/>
      <c r="T269" s="4"/>
      <c r="U269" s="4"/>
      <c r="V269" s="4"/>
      <c r="W269" s="4"/>
      <c r="X269" s="4"/>
      <c r="Y269" s="4"/>
    </row>
    <row r="270" spans="1:25" s="159" customFormat="1" x14ac:dyDescent="0.2">
      <c r="A270" s="12"/>
      <c r="B270" s="5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5"/>
      <c r="S270" s="4"/>
      <c r="T270" s="4"/>
      <c r="U270" s="4"/>
      <c r="V270" s="4"/>
      <c r="W270" s="4"/>
      <c r="X270" s="4"/>
      <c r="Y270" s="4"/>
    </row>
    <row r="271" spans="1:25" s="159" customFormat="1" x14ac:dyDescent="0.2">
      <c r="A271" s="12"/>
      <c r="B271" s="5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5"/>
      <c r="S271" s="4"/>
      <c r="T271" s="4"/>
      <c r="U271" s="4"/>
      <c r="V271" s="4"/>
      <c r="W271" s="4"/>
      <c r="X271" s="4"/>
      <c r="Y271" s="4"/>
    </row>
    <row r="272" spans="1:25" s="159" customFormat="1" ht="15" customHeight="1" x14ac:dyDescent="0.2">
      <c r="A272" s="12"/>
      <c r="B272" s="5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5"/>
      <c r="S272" s="4"/>
      <c r="T272" s="4"/>
      <c r="U272" s="4"/>
      <c r="V272" s="4"/>
      <c r="W272" s="4"/>
      <c r="X272" s="4"/>
      <c r="Y272" s="4"/>
    </row>
    <row r="273" spans="1:25" s="159" customFormat="1" ht="15" customHeight="1" x14ac:dyDescent="0.2">
      <c r="A273" s="12"/>
      <c r="B273" s="5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5"/>
      <c r="S273" s="4"/>
      <c r="T273" s="4"/>
      <c r="U273" s="4"/>
      <c r="V273" s="4"/>
      <c r="W273" s="4"/>
      <c r="X273" s="4"/>
      <c r="Y273" s="4"/>
    </row>
    <row r="274" spans="1:25" s="159" customFormat="1" x14ac:dyDescent="0.2">
      <c r="A274" s="12"/>
      <c r="B274" s="5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5"/>
      <c r="S274" s="4"/>
      <c r="T274" s="4"/>
      <c r="U274" s="4"/>
      <c r="V274" s="4"/>
      <c r="W274" s="4"/>
      <c r="X274" s="4"/>
      <c r="Y274" s="4"/>
    </row>
  </sheetData>
  <mergeCells count="12">
    <mergeCell ref="U63:U64"/>
    <mergeCell ref="V63:V64"/>
    <mergeCell ref="W63:W64"/>
    <mergeCell ref="X63:X64"/>
    <mergeCell ref="Y63:Y64"/>
    <mergeCell ref="S6:T6"/>
    <mergeCell ref="C63:C64"/>
    <mergeCell ref="D63:D64"/>
    <mergeCell ref="E63:E64"/>
    <mergeCell ref="F63:F64"/>
    <mergeCell ref="N63:N64"/>
    <mergeCell ref="T63:T64"/>
  </mergeCells>
  <pageMargins left="0.59055118110236204" right="0.31496062992126" top="0.43307086614173201" bottom="0.27559055118110198" header="0.31496062992126" footer="0.196850393700787"/>
  <pageSetup paperSize="9" scale="53" fitToHeight="2" pageOrder="overThenDown" orientation="landscape" r:id="rId1"/>
  <headerFooter alignWithMargins="0">
    <oddHeader>&amp;A</oddHeader>
    <oddFooter>&amp;L&amp;F&amp;C&amp;P/&amp;N&amp;R&amp;D&amp;T</oddFooter>
  </headerFooter>
  <rowBreaks count="1" manualBreakCount="1">
    <brk id="45" max="4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 2.1 v2</vt:lpstr>
      <vt:lpstr>'F 2.1 v2'!Print_Area</vt:lpstr>
      <vt:lpstr>'F 2.1 v2'!Print_Titles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Khandelwal</dc:creator>
  <cp:lastModifiedBy>Sushil Khandelwal</cp:lastModifiedBy>
  <dcterms:created xsi:type="dcterms:W3CDTF">2025-07-03T09:31:29Z</dcterms:created>
  <dcterms:modified xsi:type="dcterms:W3CDTF">2025-07-03T09:37:16Z</dcterms:modified>
</cp:coreProperties>
</file>